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https://nv-my.sharepoint.com/personal/wthornley_adsd_nv_gov/Documents/Homeshare/SILC FY22 Oct. 2021 to Sept. 2022 Meetings/4.20.22 SILC Quarterly Meeting Day 1/"/>
    </mc:Choice>
  </mc:AlternateContent>
  <xr:revisionPtr revIDLastSave="0" documentId="8_{D5F54DB4-ED54-4914-89D4-A1918273B4C5}" xr6:coauthVersionLast="47" xr6:coauthVersionMax="47" xr10:uidLastSave="{00000000-0000-0000-0000-000000000000}"/>
  <workbookProtection workbookAlgorithmName="SHA-512" workbookHashValue="0Rho83W3H2vDJFmlzrWbcRl2Wwmg6XdJypaz1z6n4P6aXox3ciRQEvvKtmUzdwm+5GA+e1cByrF3yOjiaYLkow==" workbookSaltValue="qKzSTvee4NHWaTs9IGLtFg==" workbookSpinCount="100000" lockStructure="1"/>
  <bookViews>
    <workbookView xWindow="-110" yWindow="-110" windowWidth="19420" windowHeight="10420" tabRatio="718" xr2:uid="{00000000-000D-0000-FFFF-FFFF00000000}"/>
  </bookViews>
  <sheets>
    <sheet name="Applicant Information" sheetId="5" r:id="rId1"/>
    <sheet name="Questionnaire" sheetId="8" state="hidden" r:id="rId2"/>
    <sheet name="Budget Narrative" sheetId="3" r:id="rId3"/>
    <sheet name="Budget Summary" sheetId="1" r:id="rId4"/>
    <sheet name="Projected Output Measures" sheetId="7" state="hidden" r:id="rId5"/>
    <sheet name="Do not delete - for ADSD use" sheetId="6" state="hidden" r:id="rId6"/>
  </sheets>
  <externalReferences>
    <externalReference r:id="rId7"/>
    <externalReference r:id="rId8"/>
    <externalReference r:id="rId9"/>
  </externalReferences>
  <definedNames>
    <definedName name="counties" localSheetId="0">'[1]FOR ADSD USE ONLY-do not delete'!$A$61:$A$77</definedName>
    <definedName name="counties" localSheetId="4">'[2]FOR ADSD USE ONLY-do not delete'!#REF!</definedName>
    <definedName name="counties">'[3]FOR ADSD USE ONLY-do not delete'!$A$61:$A$77</definedName>
    <definedName name="_xlnm.Print_Area" localSheetId="0">'Applicant Information'!$A$1:$T$65</definedName>
    <definedName name="_xlnm.Print_Area" localSheetId="2">'Budget Narrative'!$A$1:$I$200</definedName>
    <definedName name="_xlnm.Print_Area" localSheetId="3">'Budget Summary'!$A$1:$I$33</definedName>
    <definedName name="_xlnm.Print_Area" localSheetId="4">'Projected Output Measures'!$A$1:$I$56</definedName>
    <definedName name="_xlnm.Print_Titles" localSheetId="2">'Budget Narrative'!$1:$1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9" i="7" l="1"/>
  <c r="G38" i="7"/>
  <c r="C1" i="3" l="1"/>
  <c r="D3" i="7" s="1"/>
  <c r="B1" i="8"/>
  <c r="J15" i="6"/>
  <c r="J14" i="6"/>
  <c r="F1" i="3" s="1"/>
  <c r="D5" i="7" s="1"/>
  <c r="D1" i="8" l="1"/>
  <c r="G1" i="1"/>
  <c r="J35" i="7" l="1"/>
  <c r="A48" i="6"/>
  <c r="A47" i="6"/>
  <c r="I50" i="7" l="1"/>
  <c r="G34" i="7"/>
  <c r="J191" i="3" l="1"/>
  <c r="H33" i="3"/>
  <c r="I33" i="3"/>
  <c r="H35" i="3"/>
  <c r="I35" i="3"/>
  <c r="H37" i="3"/>
  <c r="I37" i="3"/>
  <c r="H39" i="3"/>
  <c r="I39" i="3"/>
  <c r="H41" i="3"/>
  <c r="I41" i="3"/>
  <c r="H43" i="3"/>
  <c r="I43" i="3"/>
  <c r="H45" i="3"/>
  <c r="I45" i="3"/>
  <c r="H47" i="3"/>
  <c r="I47" i="3"/>
  <c r="H49" i="3"/>
  <c r="I49" i="3"/>
  <c r="H51" i="3"/>
  <c r="I51" i="3"/>
  <c r="H53" i="3"/>
  <c r="I53" i="3"/>
  <c r="H55" i="3"/>
  <c r="I55" i="3"/>
  <c r="I153" i="3"/>
  <c r="I91" i="3"/>
  <c r="I87" i="3" l="1"/>
  <c r="I127" i="3"/>
  <c r="I141" i="3"/>
  <c r="J33" i="7" l="1"/>
  <c r="J27" i="7"/>
  <c r="J26" i="7"/>
  <c r="J25" i="7"/>
  <c r="J24" i="7"/>
  <c r="C63" i="6"/>
  <c r="C62" i="6"/>
  <c r="C61" i="6"/>
  <c r="C64" i="6" s="1"/>
  <c r="B59" i="6"/>
  <c r="B58" i="6"/>
  <c r="B57" i="6"/>
  <c r="B56" i="6"/>
  <c r="B46" i="6"/>
  <c r="A50" i="6" s="1"/>
  <c r="E33" i="6"/>
  <c r="D33" i="6"/>
  <c r="C33" i="6"/>
  <c r="B33" i="6"/>
  <c r="E30" i="6"/>
  <c r="D30" i="6"/>
  <c r="B35" i="6" s="1"/>
  <c r="B30" i="6"/>
  <c r="B34" i="6" s="1"/>
  <c r="E27" i="6"/>
  <c r="B28" i="6" s="1"/>
  <c r="B29" i="6" s="1"/>
  <c r="C26" i="6"/>
  <c r="B26" i="6"/>
  <c r="B25" i="6"/>
  <c r="B24" i="6"/>
  <c r="B23" i="6"/>
  <c r="B22" i="6"/>
  <c r="B21" i="6"/>
  <c r="B20" i="6"/>
  <c r="B19" i="6"/>
  <c r="B18" i="6"/>
  <c r="B17"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H2" i="6"/>
  <c r="G2" i="6"/>
  <c r="F2" i="6"/>
  <c r="K38" i="7" l="1"/>
  <c r="F33" i="6"/>
  <c r="I33" i="6" s="1"/>
  <c r="G11" i="6"/>
  <c r="F30" i="6"/>
  <c r="B31" i="6" s="1"/>
  <c r="B32" i="6" s="1"/>
  <c r="F11" i="6"/>
  <c r="H11" i="6"/>
  <c r="B36" i="6"/>
  <c r="B60" i="6"/>
  <c r="I11" i="6"/>
  <c r="B63" i="6"/>
  <c r="G33" i="6" l="1"/>
  <c r="H33" i="6"/>
  <c r="B24" i="1" l="1"/>
  <c r="H19" i="1"/>
  <c r="H21" i="1" s="1"/>
  <c r="G19" i="1"/>
  <c r="G21" i="1" s="1"/>
  <c r="F19" i="1"/>
  <c r="F21" i="1" s="1"/>
  <c r="E19" i="1"/>
  <c r="E21" i="1" s="1"/>
  <c r="D19" i="1"/>
  <c r="D21" i="1" s="1"/>
  <c r="C19" i="1"/>
  <c r="B16" i="1"/>
  <c r="I16" i="1" s="1"/>
  <c r="B15" i="1"/>
  <c r="I15" i="1" s="1"/>
  <c r="B14" i="1"/>
  <c r="I14" i="1" s="1"/>
  <c r="B13" i="1"/>
  <c r="I81" i="3"/>
  <c r="I80" i="3"/>
  <c r="I79" i="3"/>
  <c r="I78" i="3"/>
  <c r="I77" i="3"/>
  <c r="I76" i="3"/>
  <c r="I75" i="3"/>
  <c r="I68" i="3"/>
  <c r="I67" i="3"/>
  <c r="I66" i="3"/>
  <c r="I65" i="3"/>
  <c r="I64" i="3"/>
  <c r="I63" i="3"/>
  <c r="I62" i="3"/>
  <c r="I31" i="3"/>
  <c r="H31" i="3"/>
  <c r="I29" i="3"/>
  <c r="H29" i="3"/>
  <c r="I27" i="3"/>
  <c r="H27" i="3"/>
  <c r="I25" i="3"/>
  <c r="H25" i="3"/>
  <c r="I23" i="3"/>
  <c r="H23" i="3"/>
  <c r="I21" i="3"/>
  <c r="H21" i="3"/>
  <c r="I19" i="3"/>
  <c r="H19" i="3"/>
  <c r="I17" i="3"/>
  <c r="H17" i="3"/>
  <c r="I15" i="3"/>
  <c r="H15" i="3"/>
  <c r="I13" i="3"/>
  <c r="H13" i="3"/>
  <c r="I11" i="3"/>
  <c r="H11" i="3"/>
  <c r="I9" i="3"/>
  <c r="H9" i="3"/>
  <c r="I7" i="3"/>
  <c r="H7" i="3"/>
  <c r="B1" i="1"/>
  <c r="F3" i="3" l="1"/>
  <c r="I73" i="3"/>
  <c r="I60" i="3"/>
  <c r="I58" i="3" s="1"/>
  <c r="I3" i="3"/>
  <c r="I13" i="1"/>
  <c r="B11" i="1" l="1"/>
  <c r="I11" i="1" s="1"/>
  <c r="I188" i="3"/>
  <c r="I200" i="3" l="1"/>
  <c r="B8" i="1" s="1"/>
  <c r="I12" i="5" s="1"/>
  <c r="I190" i="3"/>
  <c r="B12" i="1"/>
  <c r="C21" i="1"/>
  <c r="B19" i="1" l="1"/>
  <c r="B21" i="1" s="1"/>
  <c r="J194" i="3"/>
  <c r="B23" i="1"/>
  <c r="B17" i="1"/>
  <c r="I17" i="1" s="1"/>
  <c r="I20" i="7"/>
  <c r="G40" i="7" s="1"/>
  <c r="G19" i="7"/>
  <c r="I12" i="1"/>
  <c r="I19" i="1" s="1"/>
  <c r="I8" i="1"/>
  <c r="G22" i="7" l="1"/>
  <c r="G37" i="7"/>
  <c r="I23" i="7"/>
  <c r="L39" i="7"/>
  <c r="L38" i="7"/>
  <c r="I21" i="1"/>
  <c r="I23" i="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I12" authorId="0" shapeId="0" xr:uid="{00000000-0006-0000-0000-000001000000}">
      <text>
        <r>
          <rPr>
            <sz val="9"/>
            <color indexed="81"/>
            <rFont val="Tahoma"/>
            <family val="2"/>
          </rPr>
          <t>This figure populates from information you enter into the Budget Narrative.</t>
        </r>
      </text>
    </comment>
    <comment ref="E23" authorId="1" shapeId="0" xr:uid="{00000000-0006-0000-0000-000002000000}">
      <text>
        <r>
          <rPr>
            <sz val="9"/>
            <color indexed="81"/>
            <rFont val="Tahoma"/>
            <family val="2"/>
          </rPr>
          <t>This should not be the same as the program director. This person has oversight of the subaward as a whole and will receive fiscal and programmatic reports along with the program director for accountability purposes. (i.e., board president, CEO)</t>
        </r>
      </text>
    </comment>
    <comment ref="P23" authorId="1" shapeId="0" xr:uid="{00000000-0006-0000-0000-000003000000}">
      <text>
        <r>
          <rPr>
            <sz val="9"/>
            <color indexed="81"/>
            <rFont val="Tahoma"/>
            <family val="2"/>
          </rPr>
          <t>This should not be the same as the program director. This person has oversight of the subaward as a whole and will receive fiscal and programmatic reports along with the program director for accountability purposes. (i.e., board president, CEO)</t>
        </r>
      </text>
    </comment>
    <comment ref="E29" authorId="1" shapeId="0" xr:uid="{00000000-0006-0000-0000-000004000000}">
      <text>
        <r>
          <rPr>
            <sz val="9"/>
            <color indexed="81"/>
            <rFont val="Tahoma"/>
            <family val="2"/>
          </rPr>
          <t>Verify this with ADSD if necessary</t>
        </r>
      </text>
    </comment>
    <comment ref="L37" authorId="1" shapeId="0" xr:uid="{00000000-0006-0000-0000-000005000000}">
      <text>
        <r>
          <rPr>
            <b/>
            <sz val="9"/>
            <color indexed="81"/>
            <rFont val="Tahoma"/>
            <family val="2"/>
          </rPr>
          <t>Fixed-fee only applies to Adult Day Care and Homemaker programs. All other programs are categorical unless otherwise directed.</t>
        </r>
        <r>
          <rPr>
            <sz val="9"/>
            <color indexed="81"/>
            <rFont val="Tahoma"/>
            <family val="2"/>
          </rPr>
          <t xml:space="preserve">
Homemaker programs will submit a separate budget for the categorical portion of the award.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 Martin</author>
  </authors>
  <commentList>
    <comment ref="B5" authorId="0" shapeId="0" xr:uid="{00000000-0006-0000-0200-000001000000}">
      <text>
        <r>
          <rPr>
            <sz val="11"/>
            <color indexed="81"/>
            <rFont val="Tahoma"/>
            <family val="2"/>
          </rPr>
          <t>If agency does not use PCN numbers, create a numbering system for employee identification.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kmartin</author>
  </authors>
  <commentList>
    <comment ref="G19" authorId="0" shapeId="0" xr:uid="{00000000-0006-0000-0400-000001000000}">
      <text>
        <r>
          <rPr>
            <sz val="8"/>
            <color indexed="81"/>
            <rFont val="Tahoma"/>
            <family val="2"/>
          </rPr>
          <t xml:space="preserve">(Line 1) This is a calculated field. The amount will automatically copy from the Budget Summary.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B33" authorId="0" shapeId="0" xr:uid="{00000000-0006-0000-0500-000001000000}">
      <text>
        <r>
          <rPr>
            <b/>
            <sz val="9"/>
            <color indexed="81"/>
            <rFont val="Tahoma"/>
            <family val="2"/>
          </rPr>
          <t xml:space="preserve">These boxes are for evidence-based program alerts
</t>
        </r>
      </text>
    </comment>
    <comment ref="G33" authorId="1" shapeId="0" xr:uid="{00000000-0006-0000-0500-000002000000}">
      <text>
        <r>
          <rPr>
            <b/>
            <sz val="9"/>
            <color indexed="81"/>
            <rFont val="Tahoma"/>
            <family val="2"/>
          </rPr>
          <t>For ADC unit definitions</t>
        </r>
      </text>
    </comment>
    <comment ref="H33" authorId="1" shapeId="0" xr:uid="{00000000-0006-0000-0500-000003000000}">
      <text>
        <r>
          <rPr>
            <b/>
            <sz val="9"/>
            <color indexed="81"/>
            <rFont val="Tahoma"/>
            <family val="2"/>
          </rPr>
          <t>For Homemaker unit definition</t>
        </r>
      </text>
    </comment>
    <comment ref="I33" authorId="1" shapeId="0" xr:uid="{00000000-0006-0000-0500-000004000000}">
      <text>
        <r>
          <rPr>
            <b/>
            <sz val="9"/>
            <color indexed="81"/>
            <rFont val="Tahoma"/>
            <family val="2"/>
          </rPr>
          <t>For Transportation unit definition</t>
        </r>
      </text>
    </comment>
  </commentList>
</comments>
</file>

<file path=xl/sharedStrings.xml><?xml version="1.0" encoding="utf-8"?>
<sst xmlns="http://schemas.openxmlformats.org/spreadsheetml/2006/main" count="443" uniqueCount="321">
  <si>
    <t>A.</t>
  </si>
  <si>
    <t>TOTAL</t>
  </si>
  <si>
    <t>PENDING OR SECURED</t>
  </si>
  <si>
    <t xml:space="preserve">Personnel </t>
  </si>
  <si>
    <t>Equipment</t>
  </si>
  <si>
    <t>TOTAL EXPENSE</t>
  </si>
  <si>
    <t>Total Indirect Cost</t>
  </si>
  <si>
    <t>Indirect % of Budget</t>
  </si>
  <si>
    <t>EXPENSE CATEGORY</t>
  </si>
  <si>
    <t xml:space="preserve">Contractual/Consultant </t>
  </si>
  <si>
    <t>Other Expenses</t>
  </si>
  <si>
    <t xml:space="preserve">Indirect </t>
  </si>
  <si>
    <t>Operating</t>
  </si>
  <si>
    <t>Annual Salary</t>
  </si>
  <si>
    <t>% of Time</t>
  </si>
  <si>
    <t xml:space="preserve">Months </t>
  </si>
  <si>
    <t>Amount Requested</t>
  </si>
  <si>
    <t>Fringe Rate</t>
  </si>
  <si>
    <t>Out-of-State Travel</t>
  </si>
  <si>
    <t>Airfare:  cost per trip (origin &amp; designation) x # of trips x # of staff</t>
  </si>
  <si>
    <t>Baggage fee: $ amount per person x # of trips x # of staff</t>
  </si>
  <si>
    <t>Per Diem:  $ per day per GSA rate for area x  # of trips x # of staff</t>
  </si>
  <si>
    <t>In-State Travel</t>
  </si>
  <si>
    <t>Contractual</t>
  </si>
  <si>
    <t>Other</t>
  </si>
  <si>
    <t>Cost</t>
  </si>
  <si>
    <t># of Trips</t>
  </si>
  <si>
    <t># of days</t>
  </si>
  <si>
    <t>Mileage:  (rate per mile x # of miles per r/trip) x # of trips x # of staff</t>
  </si>
  <si>
    <t># of Staff</t>
  </si>
  <si>
    <t>Parking:  $ per day x # of trips x  # of days x # of staff</t>
  </si>
  <si>
    <t>Lodging: $ per day + $ tax = total $ x  # of trips x # of nights  x # of staff</t>
  </si>
  <si>
    <t>Motor Pool:($ car/day + ## miles/day x $ rate per mile) x # trips x # days</t>
  </si>
  <si>
    <t>Travel/Training</t>
  </si>
  <si>
    <t>ADSD      Funds</t>
  </si>
  <si>
    <t>Trip total:</t>
  </si>
  <si>
    <t>*If traveling to more than 1 out-of-state destination, copy section above and insert here.</t>
  </si>
  <si>
    <t>*If more than one Contractor/Consultant, copy section above and insert here.</t>
  </si>
  <si>
    <t>Administrative Expenses or Federal Indirect Cost Rate (FICR)</t>
  </si>
  <si>
    <t>*Revise this formula as needed to include all contractors listed.</t>
  </si>
  <si>
    <t>*Revise this formula as needed to include all equipment listed.</t>
  </si>
  <si>
    <t>*Revise this formula as needed to include all operating costs listed.</t>
  </si>
  <si>
    <t>*Revise this formula as needed to total each in-state trip separately.</t>
  </si>
  <si>
    <t>*Revise this formula as needed to total each out-of-state trip separately.</t>
  </si>
  <si>
    <t>*Revise this formula as needed to include each trip listed.</t>
  </si>
  <si>
    <t>*Enter total calculation based on type of federal rate selected. There is no formula in this cell.</t>
  </si>
  <si>
    <t>B.</t>
  </si>
  <si>
    <t>Fringe Amount</t>
  </si>
  <si>
    <t>Personnel Costs</t>
  </si>
  <si>
    <t>Fringe Only:</t>
  </si>
  <si>
    <t>Total:</t>
  </si>
  <si>
    <t>Amount:</t>
  </si>
  <si>
    <t>RATE:</t>
  </si>
  <si>
    <t>TOTAL DIRECT PROJECT COSTS</t>
  </si>
  <si>
    <t>TOTAL BUDGET REQUEST</t>
  </si>
  <si>
    <t>ENTER TOTAL FUNDING</t>
  </si>
  <si>
    <t>These boxes should equal zero</t>
  </si>
  <si>
    <t xml:space="preserve">Applicant Name: </t>
  </si>
  <si>
    <t>Type of Service:</t>
  </si>
  <si>
    <t>Position: Staff Name (if known, otherwise state new position), Title, Position Control Number (PCN)</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</si>
  <si>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</si>
  <si>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</si>
  <si>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</si>
  <si>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</si>
  <si>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r>
      <t>Period of Performance:</t>
    </r>
    <r>
      <rPr>
        <sz val="12"/>
        <rFont val="Arial"/>
        <family val="2"/>
      </rPr>
      <t xml:space="preserve"> </t>
    </r>
  </si>
  <si>
    <r>
      <t>TO BE COMPLETED BY</t>
    </r>
    <r>
      <rPr>
        <b/>
        <sz val="10"/>
        <rFont val="Arial"/>
        <family val="2"/>
      </rPr>
      <t xml:space="preserve"> ADSD ONLY</t>
    </r>
  </si>
  <si>
    <t>Application Number:</t>
  </si>
  <si>
    <t>APPLICANT INFORMATION</t>
  </si>
  <si>
    <t xml:space="preserve">PROGRAM  </t>
  </si>
  <si>
    <t>Name:</t>
  </si>
  <si>
    <t>Address:</t>
  </si>
  <si>
    <t>City, State:</t>
  </si>
  <si>
    <t>ZIP Code:</t>
  </si>
  <si>
    <t>County:</t>
  </si>
  <si>
    <t>Program Director Contact Information</t>
  </si>
  <si>
    <t>First &amp; Last Name:</t>
  </si>
  <si>
    <t>Title:</t>
  </si>
  <si>
    <t>E-Mail:</t>
  </si>
  <si>
    <t>Phone Number:</t>
  </si>
  <si>
    <t>Fax Number:</t>
  </si>
  <si>
    <t>Authorized Representative (Print or Type)</t>
  </si>
  <si>
    <t>First Name:</t>
  </si>
  <si>
    <t>Last Name:</t>
  </si>
  <si>
    <t xml:space="preserve">Title: </t>
  </si>
  <si>
    <t>Signature of Authorized Representative</t>
  </si>
  <si>
    <t>Date</t>
  </si>
  <si>
    <t>Subrecipient Contact Information</t>
  </si>
  <si>
    <t>List staff, positions, salaries/rate of pay, fringe rate, percent of direct-service time to be spent on the project and the number of months to calculate the amount requested.</t>
  </si>
  <si>
    <t>Pending</t>
  </si>
  <si>
    <t>B.  Comments regarding budget summary, if applicable.</t>
  </si>
  <si>
    <t>[Enter name of Other Funding, if applicable]</t>
  </si>
  <si>
    <t xml:space="preserve">  1. TYPE OF APPLICATION:</t>
  </si>
  <si>
    <r>
      <t xml:space="preserve"> 2.</t>
    </r>
    <r>
      <rPr>
        <b/>
        <sz val="9"/>
        <rFont val="Arial"/>
        <family val="2"/>
      </rPr>
      <t xml:space="preserve">  </t>
    </r>
    <r>
      <rPr>
        <b/>
        <sz val="10"/>
        <rFont val="Arial"/>
        <family val="2"/>
      </rPr>
      <t>AMOUNT REQUESTED:</t>
    </r>
  </si>
  <si>
    <t xml:space="preserve">  3. TYPE OF ORGANIZATION:</t>
  </si>
  <si>
    <t>For-Profit</t>
  </si>
  <si>
    <t xml:space="preserve">   Non-Profit</t>
  </si>
  <si>
    <t>4. APPLICANT INFORMATION</t>
  </si>
  <si>
    <t>(Only include services that would be ADSD-funded. Examples for various services: ride to medical appointment, ride to social activities, wash dishes, change linens, meal preparation, training, one-on-one counseling, two phone calls per week, grocery shopping, respite care, etc.)</t>
  </si>
  <si>
    <t xml:space="preserve"> (List city, town, county or statewide service areas)</t>
  </si>
  <si>
    <t xml:space="preserve"> (e.g., age 60 and older, rural, minority, frail, homeless, etc.)</t>
  </si>
  <si>
    <t>State Vendor #:</t>
  </si>
  <si>
    <t>PAYMENT ADDRESS (specific to program &amp; the vendor #:)</t>
  </si>
  <si>
    <t>EMPLOYER IDENTIFICATION NUMBER (EIN):</t>
  </si>
  <si>
    <t>DATA UNIVERSAL NUMBERING SYSTEM (DUNS) #:</t>
  </si>
  <si>
    <t xml:space="preserve">   6. TYPE OF SERVICE TO BE FUNDED:</t>
  </si>
  <si>
    <t xml:space="preserve">   7. AREAS TO BE SERVED BY PROJECT:               </t>
  </si>
  <si>
    <t xml:space="preserve">   8. PRIORITY  POPULATIONS:</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</si>
  <si>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</si>
  <si>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</si>
  <si>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</si>
  <si>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</si>
  <si>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</si>
  <si>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</si>
  <si>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</si>
  <si>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</si>
  <si>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</si>
  <si>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</si>
  <si>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</si>
  <si>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</si>
  <si>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Types of Service</t>
  </si>
  <si>
    <t>Do not show match on this form.</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</si>
  <si>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</si>
  <si>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</si>
  <si>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</si>
  <si>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</si>
  <si>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</si>
  <si>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</si>
  <si>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</si>
  <si>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</si>
  <si>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</si>
  <si>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</si>
  <si>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</si>
  <si>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</si>
  <si>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</si>
  <si>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</si>
  <si>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</si>
  <si>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</si>
  <si>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</si>
  <si>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N/A - Fixed-Fee Grant</t>
  </si>
  <si>
    <t>Projected Output Measures</t>
  </si>
  <si>
    <t>Agency/Organization Name:</t>
  </si>
  <si>
    <r>
      <t xml:space="preserve">Unit of Service </t>
    </r>
    <r>
      <rPr>
        <b/>
        <u/>
        <sz val="10"/>
        <rFont val="Arial"/>
        <family val="2"/>
      </rPr>
      <t>definition</t>
    </r>
    <r>
      <rPr>
        <b/>
        <sz val="10"/>
        <rFont val="Arial"/>
        <family val="2"/>
      </rPr>
      <t xml:space="preserve"> as shown in the ADSD Service Specification* that will be used for your project:</t>
    </r>
  </si>
  <si>
    <t>Unit of Service definition (a):</t>
  </si>
  <si>
    <t>Rate for Unit of Service (Fixed Fee ONLY)</t>
  </si>
  <si>
    <t>Unit of Service definition (b, if applicable):</t>
  </si>
  <si>
    <r>
      <rPr>
        <b/>
        <i/>
        <sz val="9"/>
        <color indexed="10"/>
        <rFont val="Arial"/>
        <family val="2"/>
      </rPr>
      <t xml:space="preserve">Note: </t>
    </r>
    <r>
      <rPr>
        <b/>
        <i/>
        <sz val="9"/>
        <rFont val="Arial"/>
        <family val="2"/>
      </rPr>
      <t>Shaded areas are calculated fields that will automatically complete when all application data is entered.</t>
    </r>
  </si>
  <si>
    <t>ADSD Funding</t>
  </si>
  <si>
    <t>1.</t>
  </si>
  <si>
    <t>Funds Requested from ADSD</t>
  </si>
  <si>
    <t>Total Funds (ADSD and Match, as applicable)</t>
  </si>
  <si>
    <t>2.</t>
  </si>
  <si>
    <t>Number of Unduplicated Clients</t>
  </si>
  <si>
    <t>3.</t>
  </si>
  <si>
    <t>Cost per Client (ADSD)</t>
  </si>
  <si>
    <t>Cost per Client (ADSD and Match)</t>
  </si>
  <si>
    <t>4.</t>
  </si>
  <si>
    <t>Number of Clients Below Poverty</t>
  </si>
  <si>
    <t>5.</t>
  </si>
  <si>
    <t>Number of Clients in a Minority Group</t>
  </si>
  <si>
    <t>6.</t>
  </si>
  <si>
    <t>Number of Clients Living in a Rural Setting</t>
  </si>
  <si>
    <t>7.</t>
  </si>
  <si>
    <t>Number of Clients w/Limited English</t>
  </si>
  <si>
    <t>8.</t>
  </si>
  <si>
    <t>Number of Clients in a Specific Age Range</t>
  </si>
  <si>
    <t>60-69</t>
  </si>
  <si>
    <t>70-79</t>
  </si>
  <si>
    <t>80-89</t>
  </si>
  <si>
    <t>90 and Older</t>
  </si>
  <si>
    <t>Total Number of Clients in Age Range</t>
  </si>
  <si>
    <t>9.</t>
  </si>
  <si>
    <t>Number of Units of Service (a)</t>
  </si>
  <si>
    <t># of sessions completed based on the fidelity of the evidence-based program</t>
  </si>
  <si>
    <t>Number of Units of Service (b, if applicable)</t>
  </si>
  <si>
    <t>10.</t>
  </si>
  <si>
    <t>Categorical Cost per Unit of Service</t>
  </si>
  <si>
    <t>Fixed-Fee Cost Per Unit (a)</t>
  </si>
  <si>
    <t>Fixed-Fee Cost Per Unit (b, if applicable)</t>
  </si>
  <si>
    <t>Total Cost per Unit (ADSD and Match)</t>
  </si>
  <si>
    <t>11.</t>
  </si>
  <si>
    <t>Number of Caregivers</t>
  </si>
  <si>
    <t>12.</t>
  </si>
  <si>
    <t>Number of Resource &amp; Service Navigation Clients</t>
  </si>
  <si>
    <t>13.</t>
  </si>
  <si>
    <t>Number of Volunteers or Caregivers</t>
  </si>
  <si>
    <t>14.</t>
  </si>
  <si>
    <t>Lander</t>
  </si>
  <si>
    <t>Carson City</t>
  </si>
  <si>
    <t>Lincoln</t>
  </si>
  <si>
    <t>Churchill</t>
  </si>
  <si>
    <t>Lyon</t>
  </si>
  <si>
    <t>Clark</t>
  </si>
  <si>
    <t>Mineral</t>
  </si>
  <si>
    <t>Douglas</t>
  </si>
  <si>
    <t>Nye</t>
  </si>
  <si>
    <t>Elko</t>
  </si>
  <si>
    <t>Pershing</t>
  </si>
  <si>
    <t>Esmeralda</t>
  </si>
  <si>
    <t>Storey</t>
  </si>
  <si>
    <t>Eureka</t>
  </si>
  <si>
    <t>Washoe</t>
  </si>
  <si>
    <t xml:space="preserve">Total Number of Clients </t>
  </si>
  <si>
    <t>Humboldt</t>
  </si>
  <si>
    <t>White Pine</t>
  </si>
  <si>
    <t>ADSD Unit of Service and Fixed-Fee information is available on the Division's website (below) 
or by contacting a Resource Development Specialist in any Division office.</t>
  </si>
  <si>
    <t>http://adsd.nv.gov/Programs/Grant/ServSpecs/Documents/</t>
  </si>
  <si>
    <t>http://adsd.nv.gov/uploadedFiles/agingnvgov/content/Programs/Grant/Fixed-FeeRates.pdf</t>
  </si>
  <si>
    <t>Enter Origin &amp; Destination Here*</t>
  </si>
  <si>
    <t>Enter Name of Contractor, Subrecipient here:</t>
  </si>
  <si>
    <t>List equipment to purchase or lease costing $5,000 or more, and justify these expenditures.  Also list any computers or computer-related equipment to be purchased regardless of cost.    Equipment costing less than $5,000 should be listed under Operating. Justify these items.</t>
  </si>
  <si>
    <r>
      <t>Method of Selection:</t>
    </r>
    <r>
      <rPr>
        <sz val="12"/>
        <rFont val="Arial"/>
        <family val="2"/>
      </rPr>
      <t xml:space="preserve">  (explain here, i.e. sole source or competitive bid)</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</si>
  <si>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</si>
  <si>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</si>
  <si>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</si>
  <si>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</si>
  <si>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r>
      <t xml:space="preserve">10. SUMMARIZE SERVICES to be provided, </t>
    </r>
    <r>
      <rPr>
        <b/>
        <sz val="10"/>
        <color indexed="60"/>
        <rFont val="Arial"/>
        <family val="2"/>
      </rPr>
      <t>specific to this proposal</t>
    </r>
    <r>
      <rPr>
        <b/>
        <sz val="10"/>
        <rFont val="Arial"/>
        <family val="2"/>
      </rPr>
      <t>, if funds are awarded: (Use Bullets)</t>
    </r>
  </si>
  <si>
    <r>
      <t>11</t>
    </r>
    <r>
      <rPr>
        <sz val="8"/>
        <rFont val="Arial"/>
        <family val="2"/>
      </rPr>
      <t>. TO THE BEST OF MY KNOWLEDGE AND BELIEF, ALL INFORMATION IN THIS APPLICATION IS TRUE AND CORRECT. THE DOCUMENT HAS BEEN DULY AUTHORIZED BY THE GOVERNING BODY OF THE APPLICANT AND THE APPLICANT WILL COMPLY WITH THE ATTACHED ASSURANCES IF THE ASSISTANCE IS AWARDED.</t>
    </r>
  </si>
  <si>
    <t xml:space="preserve">   9. TYPE OF SUBAWARD:</t>
  </si>
  <si>
    <t>Subaward &amp; Service Type:</t>
  </si>
  <si>
    <t>*If traveling to more than 1 in-state destination, copy section above and insert here.</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</si>
  <si>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</si>
  <si>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Identify and justify other direct expenditures that cannot be identified within another category, such as audit costs, dues, other insurance, printing and promotional costs, etc. Requested funding must be for this specific proposed program. If cost allocating an expense across multiple programs and sources, provide an explanation and calculation for the portion included here.</t>
  </si>
  <si>
    <t>Include any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</si>
  <si>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D.  List potential amounts and sources of program income (required); and describe if the project plans to have a sliding fee scale or voluntary contributions.</t>
  </si>
  <si>
    <t/>
  </si>
  <si>
    <t xml:space="preserve"> </t>
  </si>
  <si>
    <t>Check box if address is the same as Subrecipient Address</t>
  </si>
  <si>
    <t>Mileage (see below for general mileage):  (rate per mile x # of miles per r/trip) x # of trips x # of staff</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</si>
  <si>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</si>
  <si>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t>General Mileage Total:</t>
  </si>
  <si>
    <t>Unhide the additional rows if necessary</t>
  </si>
  <si>
    <t>Enter Description(s) Below:</t>
  </si>
  <si>
    <t>Type of Subaward and Service:</t>
  </si>
  <si>
    <t>VOLUNTEER OR RESPITE-FUNDED SERVICES  - Complete # 12 below</t>
  </si>
  <si>
    <t>AGING AND DISABILITY RESOURCE CENTERS - Complete # 13 and 14 below</t>
  </si>
  <si>
    <t>Number of Estimated Clients by County:</t>
  </si>
  <si>
    <t>Rate for Unit of Service (Fixed Fee ADC ONLY)</t>
  </si>
  <si>
    <t>If yes:</t>
  </si>
  <si>
    <r>
      <t>(1)</t>
    </r>
    <r>
      <rPr>
        <b/>
        <sz val="7"/>
        <rFont val="Times New Roman"/>
        <family val="1"/>
      </rPr>
      <t xml:space="preserve">  </t>
    </r>
    <r>
      <rPr>
        <b/>
        <sz val="12"/>
        <rFont val="Arial"/>
        <family val="2"/>
      </rPr>
      <t xml:space="preserve">How many people are on the waiting list?  </t>
    </r>
    <r>
      <rPr>
        <sz val="12"/>
        <rFont val="Arial"/>
        <family val="2"/>
      </rPr>
      <t>     </t>
    </r>
  </si>
  <si>
    <r>
      <t>(3)</t>
    </r>
    <r>
      <rPr>
        <b/>
        <sz val="7"/>
        <rFont val="Times New Roman"/>
        <family val="1"/>
      </rPr>
      <t xml:space="preserve">  </t>
    </r>
    <r>
      <rPr>
        <b/>
        <sz val="12"/>
        <rFont val="Arial"/>
        <family val="2"/>
      </rPr>
      <t xml:space="preserve">What is the average time spent on the waitlist? </t>
    </r>
    <r>
      <rPr>
        <sz val="12"/>
        <rFont val="Arial"/>
        <family val="2"/>
      </rPr>
      <t>     </t>
    </r>
  </si>
  <si>
    <t>Enter response:</t>
  </si>
  <si>
    <t xml:space="preserve">What percentage of the total cost of providing this service would the ADSD requested amount represent?   </t>
  </si>
  <si>
    <t>Is there a waiting list for this service?</t>
  </si>
  <si>
    <t>Enter an X below:</t>
  </si>
  <si>
    <t>1. Agency will request funding as monthly or quarterly reimbursements.    - OR-</t>
  </si>
  <si>
    <t>2. Agency requires advance, monthly payments. Checking this box indicates that the agency is unable to function on a reimbursement basis.</t>
  </si>
  <si>
    <t>Subaward funding will be disbursed as reimbursements. If your agency cannot administer the service with reimbursed funding, a request for advance payments is necessary and the justification must be approved by ADSD. Please choose one of the following:</t>
  </si>
  <si>
    <t xml:space="preserve">    Governmental</t>
  </si>
  <si>
    <r>
      <t>(2)</t>
    </r>
    <r>
      <rPr>
        <b/>
        <sz val="7"/>
        <rFont val="Times New Roman"/>
        <family val="1"/>
      </rPr>
      <t xml:space="preserve">  </t>
    </r>
    <r>
      <rPr>
        <b/>
        <sz val="12"/>
        <rFont val="Arial"/>
        <family val="2"/>
      </rPr>
      <t>How many have been assessed as eligible?</t>
    </r>
  </si>
  <si>
    <t>Funded agencies must agree to work collaboratively with all other agencies that provide comparable services or have a similar goal or focus (e.g., dementia, nutrition, home repair, transportation, etc.). No agency is to be intentionally excluded from meetings. Does your agency agree to these terms? If No, explanation required.</t>
  </si>
  <si>
    <t>Choose one subaward type from this drop down menu:</t>
  </si>
  <si>
    <t xml:space="preserve">   If you selected #2, thoroughly explain and justify the need for advance payments below for ADSD consideration. </t>
  </si>
  <si>
    <r>
      <t xml:space="preserve">Answer each of the following questions. </t>
    </r>
    <r>
      <rPr>
        <b/>
        <u/>
        <sz val="16"/>
        <color rgb="FF0078A2"/>
        <rFont val="Arial"/>
        <family val="2"/>
      </rPr>
      <t>Expand the rows to show your entire response, when necessary.</t>
    </r>
  </si>
  <si>
    <t>Provide a breakdown of the type of fringe benefits provided, such as health insurance, Medicare, FICA, worker's compensation, retirement, etc.  -AND-
Describe position duties as they relate to the funding and program objectives. Expand rows as needed.</t>
  </si>
  <si>
    <t>FICR Calculation:</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</si>
  <si>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t>
    </r>
  </si>
  <si>
    <t>Choose ONE type of rate according to funding source and provide calculation or explanations:</t>
  </si>
  <si>
    <t>http://adsd.nv.gov/uploadedFiles/agingnvgov/content/Programs/Grant/FiscalRequirements.pdf</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</si>
  <si>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must be adequately described and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</si>
  <si>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*RPGPs:</t>
  </si>
  <si>
    <r>
      <t xml:space="preserve">State Funding: </t>
    </r>
    <r>
      <rPr>
        <b/>
        <sz val="12"/>
        <rFont val="Arial"/>
        <family val="2"/>
      </rPr>
      <t xml:space="preserve">8% </t>
    </r>
    <r>
      <rPr>
        <sz val="12"/>
        <rFont val="Arial"/>
        <family val="2"/>
      </rPr>
      <t>(ILG, State Volunteer, State Transportation funding)</t>
    </r>
  </si>
  <si>
    <r>
      <t xml:space="preserve">Federal Funding: </t>
    </r>
    <r>
      <rPr>
        <b/>
        <sz val="12"/>
        <rFont val="Arial"/>
        <family val="2"/>
      </rPr>
      <t>10%</t>
    </r>
    <r>
      <rPr>
        <sz val="12"/>
        <rFont val="Arial"/>
        <family val="2"/>
      </rPr>
      <t xml:space="preserve"> of Modified Direct Costs (maximum allowable rate)</t>
    </r>
  </si>
  <si>
    <r>
      <t xml:space="preserve">PATTERN BOXES ARE FORMULA DRIVEN; </t>
    </r>
    <r>
      <rPr>
        <u/>
        <sz val="14"/>
        <color rgb="FFC00000"/>
        <rFont val="Arial"/>
        <family val="2"/>
      </rPr>
      <t>Enter info in orange cells.</t>
    </r>
  </si>
  <si>
    <t>A. FUNDING SOURCES</t>
  </si>
  <si>
    <r>
      <t>MATCH</t>
    </r>
    <r>
      <rPr>
        <sz val="12"/>
        <rFont val="Arial"/>
        <family val="2"/>
      </rPr>
      <t xml:space="preserve"> </t>
    </r>
    <r>
      <rPr>
        <sz val="12"/>
        <color rgb="FFFF0000"/>
        <rFont val="Arial"/>
        <family val="2"/>
      </rPr>
      <t>*</t>
    </r>
  </si>
  <si>
    <t>Please note: This tab is not protected.
Be careful not to delete or 
overwrite formulas.</t>
  </si>
  <si>
    <t>Expand row heights as necessary to show your entire response.</t>
  </si>
  <si>
    <r>
      <rPr>
        <b/>
        <sz val="12"/>
        <rFont val="Arial"/>
        <family val="2"/>
      </rPr>
      <t>Calculation(s) and Reason(s)</t>
    </r>
    <r>
      <rPr>
        <sz val="12"/>
        <rFont val="Arial"/>
        <family val="2"/>
      </rPr>
      <t xml:space="preserve">: </t>
    </r>
  </si>
  <si>
    <t>Cost Calculation: (Explain costs included in this contractor request.)</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</si>
  <si>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</si>
  <si>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Secured</t>
  </si>
  <si>
    <t>N/A</t>
  </si>
  <si>
    <r>
      <t xml:space="preserve">Under age 60 </t>
    </r>
    <r>
      <rPr>
        <i/>
        <sz val="8"/>
        <color rgb="FFCC3300"/>
        <rFont val="Arial"/>
        <family val="2"/>
      </rPr>
      <t>(Title III-E funding only)</t>
    </r>
  </si>
  <si>
    <t>New Applicant or Type of Service</t>
  </si>
  <si>
    <t>(One service per application unless otherwise directed, e.g., transportation, respite, event, etc.)</t>
  </si>
  <si>
    <t>Subaward #:</t>
  </si>
  <si>
    <t>Continuation of ADSD Subaward</t>
  </si>
  <si>
    <t>* Match - please check with your ADSD representative to inquire about match requirements.</t>
  </si>
  <si>
    <r>
      <t xml:space="preserve">PROPOSED BUDGET NARRATIVE
</t>
    </r>
    <r>
      <rPr>
        <i/>
        <sz val="16"/>
        <rFont val="Arial"/>
        <family val="2"/>
      </rPr>
      <t>Short Form Subaward Application</t>
    </r>
  </si>
  <si>
    <r>
      <t xml:space="preserve">PROPOSED BUDGET SUMMARY 
</t>
    </r>
    <r>
      <rPr>
        <i/>
        <sz val="16"/>
        <rFont val="Arial"/>
        <family val="2"/>
      </rPr>
      <t>Short Form Subaward Application</t>
    </r>
  </si>
  <si>
    <t xml:space="preserve">   5. SOURCE FOR FUNDING:         </t>
  </si>
  <si>
    <t>ADSD may pre-fill this box, or will advise on the funding source.</t>
  </si>
  <si>
    <t>Does the program use a sliding-fee scale or a cost-sharing procedure to collect client contributions for this service? If yes, submit a copy of the scale or procedure with the application.</t>
  </si>
  <si>
    <t>SUBRECIPIENT</t>
  </si>
  <si>
    <t>Total Program Budget</t>
  </si>
  <si>
    <t>ADSD Percent of Program Budget</t>
  </si>
  <si>
    <t>Identify staff who will travel, the purpose, frequency and projected costs. Utilize GSA rates (www.gsa.gov) for travel unless the organization's policies specify lower rates for these expenses.  Out-of-state travel or non-standard fares require special justification.</t>
  </si>
  <si>
    <r>
      <rPr>
        <b/>
        <i/>
        <sz val="12"/>
        <color indexed="30"/>
        <rFont val="Arial"/>
        <family val="2"/>
      </rPr>
      <t xml:space="preserve">Nevada State Independent Living Council
</t>
    </r>
    <r>
      <rPr>
        <b/>
        <i/>
        <sz val="12"/>
        <color indexed="8"/>
        <rFont val="Arial"/>
        <family val="2"/>
      </rPr>
      <t>Application for Subaward - Short Form</t>
    </r>
    <r>
      <rPr>
        <b/>
        <i/>
        <sz val="12"/>
        <rFont val="Arial"/>
        <family val="2"/>
      </rPr>
      <t xml:space="preserve">
</t>
    </r>
    <r>
      <rPr>
        <i/>
        <sz val="10"/>
        <rFont val="Arial"/>
        <family val="2"/>
      </rPr>
      <t>To be used only with ADSD approval</t>
    </r>
  </si>
  <si>
    <t>Southern Nevada Center for Independent Living</t>
  </si>
  <si>
    <t xml:space="preserve">2950 S. Rainbow Blvd., Ste. 220 </t>
  </si>
  <si>
    <t xml:space="preserve">Las Vegas, NV  </t>
  </si>
  <si>
    <t>Mary Evilsizer</t>
  </si>
  <si>
    <t>Executive Director</t>
  </si>
  <si>
    <t>sncilnv@aol.com</t>
  </si>
  <si>
    <t>702-889-4216</t>
  </si>
  <si>
    <t>702-889-4574</t>
  </si>
  <si>
    <t>SNCIL Scholarship Opportunities</t>
  </si>
  <si>
    <t>880344062</t>
  </si>
  <si>
    <t>045998395</t>
  </si>
  <si>
    <t>SILC - IL Part B Funds</t>
  </si>
  <si>
    <t>Clark County</t>
  </si>
  <si>
    <t>High School Student</t>
  </si>
  <si>
    <t>Special Education Teachers</t>
  </si>
  <si>
    <t>Independent Living Services</t>
  </si>
  <si>
    <t>NCIL Conference in Washington, DC</t>
  </si>
  <si>
    <t>Airfare:  cost per trip (origin &amp; designation) $800 x 1 of trips x 6 (2 Teachers/2 Students/2 Chaperone)</t>
  </si>
  <si>
    <t>Baggage fee: $30 amount per person x 2 of trips x 6 (2 Teachers/2 Students/2 Chaperone)</t>
  </si>
  <si>
    <t>Per Diem:  $76 per day per GSA rate for area x  5 of trips x 6 (2 Teachers/2 Students/2 Chaperone)</t>
  </si>
  <si>
    <t>Lodging: $325 per day including tax = total $325 x  1 trips x 5 nights  x 4 (2 Teachers/2 Students &amp; 2 Chaperone)</t>
  </si>
  <si>
    <t xml:space="preserve">Ground Transportation:  $150 per  r/trip x 1 of trips x 6 (2 Teachers/2 Students/2 Chaperone)  </t>
  </si>
  <si>
    <r>
      <rPr>
        <b/>
        <sz val="12"/>
        <rFont val="Arial"/>
        <family val="2"/>
      </rPr>
      <t>General Mileage:</t>
    </r>
    <r>
      <rPr>
        <sz val="12"/>
        <rFont val="Arial"/>
        <family val="2"/>
      </rPr>
      <t xml:space="preserve">  ($ .585 per mile x 95.829 of miles x 6 )(Local and Rural Mileage)</t>
    </r>
  </si>
  <si>
    <t>Registration to NCIL Conference for Students  (2 Students @ $90.00 = $180)</t>
  </si>
  <si>
    <t>Registration to NCIL Confernece for Teachers (2 Teachers @ $240.00 = $480.00)</t>
  </si>
  <si>
    <t>Stipends for 2 Teachers/2 Students/2 Chaperones (6 @$350.00 = $2,100)</t>
  </si>
  <si>
    <t>19-025-80-9BX-22</t>
  </si>
  <si>
    <t xml:space="preserve">Youth Leadership Development Scholarship </t>
  </si>
  <si>
    <t xml:space="preserve">in Clark County Nevada </t>
  </si>
  <si>
    <t>T81029466</t>
  </si>
  <si>
    <t>Mary</t>
  </si>
  <si>
    <t>Evilsizer</t>
  </si>
  <si>
    <t xml:space="preserve">Executive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</si>
</sst>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81"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i/>
      <sz val="12"/>
      <color indexed="8"/>
      <name val="Arial"/>
      <family val="2"/>
    </font>
    <font>
      <b/>
      <sz val="13.5"/>
      <name val="Arial"/>
      <family val="2"/>
    </font>
    <font>
      <b/>
      <sz val="9"/>
      <name val="Arial"/>
      <family val="2"/>
    </font>
    <font>
      <i/>
      <sz val="10"/>
      <name val="Arial"/>
      <family val="2"/>
    </font>
    <font>
      <b/>
      <sz val="8"/>
      <name val="Arial"/>
      <family val="2"/>
    </font>
    <font>
      <i/>
      <sz val="8"/>
      <name val="Arial"/>
      <family val="2"/>
    </font>
    <font>
      <sz val="10"/>
      <color theme="1"/>
      <name val="Arial"/>
      <family val="2"/>
    </font>
    <font>
      <b/>
      <sz val="11"/>
      <name val="Arial"/>
      <family val="2"/>
    </font>
    <font>
      <i/>
      <sz val="11"/>
      <name val="Arial"/>
      <family val="2"/>
    </font>
    <font>
      <b/>
      <sz val="10"/>
      <color indexed="60"/>
      <name val="Arial"/>
      <family val="2"/>
    </font>
    <font>
      <u/>
      <sz val="10"/>
      <color indexed="12"/>
      <name val="Arial"/>
      <family val="2"/>
    </font>
    <font>
      <u/>
      <sz val="8"/>
      <color indexed="12"/>
      <name val="Arial"/>
      <family val="2"/>
    </font>
    <font>
      <sz val="8"/>
      <name val="Arial"/>
      <family val="2"/>
    </font>
    <font>
      <sz val="9"/>
      <color indexed="81"/>
      <name val="Tahoma"/>
      <family val="2"/>
    </font>
    <font>
      <b/>
      <sz val="9"/>
      <color indexed="81"/>
      <name val="Tahoma"/>
      <family val="2"/>
    </font>
    <font>
      <b/>
      <sz val="9"/>
      <color indexed="10"/>
      <name val="Arial"/>
      <family val="2"/>
    </font>
    <font>
      <b/>
      <sz val="10"/>
      <color indexed="10"/>
      <name val="Arial"/>
      <family val="2"/>
    </font>
    <font>
      <b/>
      <sz val="10"/>
      <color rgb="FFFF0000"/>
      <name val="Arial"/>
      <family val="2"/>
    </font>
    <font>
      <b/>
      <i/>
      <sz val="9.5"/>
      <color rgb="FF00B050"/>
      <name val="Arial"/>
      <family val="2"/>
    </font>
    <font>
      <b/>
      <u/>
      <sz val="10"/>
      <name val="Arial"/>
      <family val="2"/>
    </font>
    <font>
      <b/>
      <sz val="10"/>
      <color rgb="FF00B050"/>
      <name val="Arial"/>
      <family val="2"/>
    </font>
    <font>
      <b/>
      <i/>
      <sz val="9"/>
      <name val="Arial"/>
      <family val="2"/>
    </font>
    <font>
      <b/>
      <i/>
      <sz val="9"/>
      <color indexed="10"/>
      <name val="Arial"/>
      <family val="2"/>
    </font>
    <font>
      <b/>
      <sz val="9"/>
      <color rgb="FFFF0000"/>
      <name val="Arial"/>
      <family val="2"/>
    </font>
    <font>
      <b/>
      <sz val="10"/>
      <color rgb="FFC00000"/>
      <name val="Arial"/>
      <family val="2"/>
    </font>
    <font>
      <sz val="8"/>
      <color indexed="81"/>
      <name val="Tahoma"/>
      <family val="2"/>
    </font>
    <font>
      <i/>
      <sz val="16"/>
      <name val="Arial"/>
      <family val="2"/>
    </font>
    <font>
      <b/>
      <u/>
      <sz val="12"/>
      <color rgb="FF0070C0"/>
      <name val="Arial"/>
      <family val="2"/>
    </font>
    <font>
      <sz val="11"/>
      <color indexed="81"/>
      <name val="Tahoma"/>
      <family val="2"/>
    </font>
    <font>
      <b/>
      <sz val="12"/>
      <color rgb="FF0070C0"/>
      <name val="Arial"/>
      <family val="2"/>
    </font>
    <font>
      <sz val="14"/>
      <color theme="0"/>
      <name val="Times New Roman"/>
      <family val="1"/>
    </font>
    <font>
      <u/>
      <sz val="14"/>
      <color rgb="FFC00000"/>
      <name val="Arial"/>
      <family val="2"/>
    </font>
    <font>
      <b/>
      <sz val="12"/>
      <color rgb="FF000000"/>
      <name val="Arial"/>
      <family val="2"/>
    </font>
    <font>
      <b/>
      <sz val="7"/>
      <name val="Times New Roman"/>
      <family val="1"/>
    </font>
    <font>
      <sz val="12"/>
      <color rgb="FF000000"/>
      <name val="Arial"/>
      <family val="2"/>
    </font>
    <font>
      <b/>
      <sz val="16"/>
      <color rgb="FFC00000"/>
      <name val="Arial"/>
      <family val="2"/>
    </font>
    <font>
      <b/>
      <u/>
      <sz val="16"/>
      <color rgb="FF0078A2"/>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i/>
      <sz val="8"/>
      <color rgb="FFCC3300"/>
      <name val="Arial"/>
      <family val="2"/>
    </font>
    <font>
      <sz val="9"/>
      <name val="Arial"/>
      <family val="2"/>
    </font>
  </fonts>
  <fills count="18">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8E8E8"/>
        <bgColor indexed="64"/>
      </patternFill>
    </fill>
    <fill>
      <patternFill patternType="lightUp"/>
    </fill>
    <fill>
      <patternFill patternType="solid">
        <fgColor indexed="41"/>
        <bgColor indexed="64"/>
      </patternFill>
    </fill>
    <fill>
      <patternFill patternType="solid">
        <fgColor indexed="6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147">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medium">
        <color indexed="64"/>
      </right>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right/>
      <top style="medium">
        <color indexed="64"/>
      </top>
      <bottom style="thin">
        <color theme="1"/>
      </bottom>
      <diagonal/>
    </border>
    <border>
      <left style="medium">
        <color theme="1"/>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thin">
        <color theme="1"/>
      </bottom>
      <diagonal/>
    </border>
    <border>
      <left style="medium">
        <color theme="1"/>
      </left>
      <right/>
      <top style="thin">
        <color theme="1"/>
      </top>
      <bottom style="thin">
        <color theme="1"/>
      </bottom>
      <diagonal/>
    </border>
    <border>
      <left/>
      <right style="medium">
        <color indexed="64"/>
      </right>
      <top style="thin">
        <color theme="1"/>
      </top>
      <bottom style="thin">
        <color theme="1"/>
      </bottom>
      <diagonal/>
    </border>
    <border>
      <left/>
      <right/>
      <top style="thin">
        <color theme="1"/>
      </top>
      <bottom style="thin">
        <color indexed="64"/>
      </bottom>
      <diagonal/>
    </border>
    <border>
      <left/>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theme="1"/>
      </left>
      <right/>
      <top style="thin">
        <color theme="1"/>
      </top>
      <bottom style="thin">
        <color indexed="64"/>
      </bottom>
      <diagonal/>
    </border>
    <border>
      <left/>
      <right style="medium">
        <color indexed="64"/>
      </right>
      <top style="thin">
        <color theme="1"/>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10">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8"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cellStyleXfs>
  <cellXfs count="818">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10" fontId="2" fillId="0" borderId="10" xfId="3" applyNumberFormat="1" applyFont="1" applyBorder="1" applyAlignment="1" applyProtection="1">
      <alignment horizontal="center" vertical="center" wrapText="1"/>
      <protection locked="0"/>
    </xf>
    <xf numFmtId="0" fontId="2" fillId="0" borderId="11"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35" fillId="0" borderId="0" xfId="0" applyFont="1"/>
    <xf numFmtId="0" fontId="0" fillId="0" borderId="2" xfId="0" applyBorder="1"/>
    <xf numFmtId="0" fontId="3" fillId="0" borderId="39" xfId="0" applyFont="1" applyBorder="1" applyAlignment="1">
      <alignment horizontal="center" vertical="center" wrapText="1"/>
    </xf>
    <xf numFmtId="0" fontId="3" fillId="0" borderId="0" xfId="0" applyFont="1"/>
    <xf numFmtId="0" fontId="6" fillId="0" borderId="0" xfId="0" applyFont="1"/>
    <xf numFmtId="0" fontId="0" fillId="0" borderId="1" xfId="0" applyBorder="1"/>
    <xf numFmtId="0" fontId="45" fillId="0" borderId="39" xfId="0" applyFont="1" applyBorder="1" applyAlignment="1" applyProtection="1">
      <alignment horizontal="center" vertical="center" wrapText="1"/>
      <protection locked="0"/>
    </xf>
    <xf numFmtId="0" fontId="36" fillId="0" borderId="17" xfId="5" applyFont="1" applyBorder="1" applyAlignment="1">
      <alignment horizontal="left" vertical="center" wrapText="1"/>
    </xf>
    <xf numFmtId="0" fontId="41" fillId="0" borderId="19" xfId="5" applyFont="1" applyBorder="1" applyAlignment="1">
      <alignment vertical="center" wrapText="1"/>
    </xf>
    <xf numFmtId="0" fontId="35" fillId="0" borderId="0" xfId="5"/>
    <xf numFmtId="0" fontId="41" fillId="0" borderId="19" xfId="5" applyFont="1" applyBorder="1" applyAlignment="1">
      <alignment horizontal="center" vertical="center" wrapText="1"/>
    </xf>
    <xf numFmtId="0" fontId="41" fillId="0" borderId="0" xfId="5" applyFont="1" applyAlignment="1">
      <alignment horizontal="center" vertical="center" wrapText="1"/>
    </xf>
    <xf numFmtId="0" fontId="35" fillId="0" borderId="0" xfId="5" applyAlignment="1">
      <alignment horizontal="left" vertical="center" wrapText="1"/>
    </xf>
    <xf numFmtId="0" fontId="35" fillId="11" borderId="0" xfId="5" applyFill="1" applyAlignment="1">
      <alignment horizontal="left" vertical="center" wrapText="1"/>
    </xf>
    <xf numFmtId="0" fontId="35" fillId="11" borderId="19" xfId="5" applyFill="1" applyBorder="1" applyAlignment="1">
      <alignment horizontal="left" vertical="center" wrapText="1"/>
    </xf>
    <xf numFmtId="0" fontId="36" fillId="11" borderId="0" xfId="5" applyFont="1" applyFill="1" applyAlignment="1">
      <alignment horizontal="center" vertical="center" wrapText="1"/>
    </xf>
    <xf numFmtId="0" fontId="35" fillId="11" borderId="0" xfId="5" applyFill="1" applyAlignment="1">
      <alignment horizontal="center" vertical="center" wrapText="1"/>
    </xf>
    <xf numFmtId="0" fontId="36" fillId="11" borderId="20" xfId="5" applyFont="1" applyFill="1" applyBorder="1" applyAlignment="1">
      <alignment horizontal="center" vertical="center" wrapText="1"/>
    </xf>
    <xf numFmtId="0" fontId="35" fillId="11" borderId="0" xfId="5" applyFill="1" applyAlignment="1">
      <alignment vertical="center" wrapText="1"/>
    </xf>
    <xf numFmtId="0" fontId="35" fillId="11" borderId="20" xfId="5" applyFill="1" applyBorder="1" applyAlignment="1">
      <alignment horizontal="center"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35" fillId="11" borderId="7" xfId="5" applyFill="1" applyBorder="1" applyAlignment="1">
      <alignment horizontal="center" vertical="center" wrapText="1"/>
    </xf>
    <xf numFmtId="0" fontId="35" fillId="0" borderId="0" xfId="5" applyAlignment="1">
      <alignment horizontal="center" vertical="center" wrapText="1"/>
    </xf>
    <xf numFmtId="0" fontId="36" fillId="0" borderId="2" xfId="5" applyFont="1" applyBorder="1" applyAlignment="1">
      <alignment horizontal="left" vertical="center" wrapText="1"/>
    </xf>
    <xf numFmtId="0" fontId="36" fillId="0" borderId="0" xfId="5" applyFont="1" applyAlignment="1">
      <alignment horizontal="left" vertical="center" wrapText="1"/>
    </xf>
    <xf numFmtId="0" fontId="41" fillId="0" borderId="20" xfId="5" applyFont="1" applyBorder="1" applyAlignment="1">
      <alignment horizontal="center" vertical="center" wrapText="1"/>
    </xf>
    <xf numFmtId="0" fontId="0" fillId="0" borderId="19" xfId="0" applyBorder="1"/>
    <xf numFmtId="0" fontId="0" fillId="0" borderId="20" xfId="0" applyBorder="1"/>
    <xf numFmtId="0" fontId="35" fillId="0" borderId="20" xfId="5" applyBorder="1" applyAlignment="1">
      <alignment horizontal="center" vertical="center" wrapText="1"/>
    </xf>
    <xf numFmtId="0" fontId="35" fillId="0" borderId="20" xfId="5" applyBorder="1" applyAlignment="1">
      <alignment horizontal="left" vertical="center" wrapText="1"/>
    </xf>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6" fillId="0" borderId="19" xfId="5" applyFont="1" applyBorder="1" applyAlignment="1">
      <alignment horizontal="left" vertical="center" wrapText="1"/>
    </xf>
    <xf numFmtId="0" fontId="36" fillId="0" borderId="0" xfId="5" applyFont="1" applyAlignment="1">
      <alignment horizontal="center" wrapText="1"/>
    </xf>
    <xf numFmtId="0" fontId="36" fillId="0" borderId="20" xfId="5" applyFont="1" applyBorder="1" applyAlignment="1">
      <alignment horizontal="left" vertical="center" wrapText="1"/>
    </xf>
    <xf numFmtId="0" fontId="35" fillId="0" borderId="64" xfId="5" applyBorder="1" applyAlignment="1">
      <alignment horizontal="left" vertical="center" wrapText="1"/>
    </xf>
    <xf numFmtId="0" fontId="35" fillId="0" borderId="7" xfId="5"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3" xfId="5" applyBorder="1" applyAlignment="1">
      <alignment horizontal="left" vertical="center" wrapText="1"/>
    </xf>
    <xf numFmtId="0" fontId="35" fillId="0" borderId="83" xfId="5" applyBorder="1" applyAlignment="1">
      <alignment vertical="center" wrapText="1"/>
    </xf>
    <xf numFmtId="0" fontId="36" fillId="0" borderId="83"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87"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5" fillId="0" borderId="0" xfId="5"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8" xfId="0" applyFont="1" applyBorder="1" applyAlignment="1">
      <alignment horizontal="center"/>
    </xf>
    <xf numFmtId="0" fontId="36" fillId="0" borderId="0" xfId="0" applyFont="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5" fillId="0" borderId="2" xfId="0" applyFont="1" applyBorder="1" applyAlignment="1">
      <alignment horizontal="center"/>
    </xf>
    <xf numFmtId="9" fontId="0" fillId="0" borderId="2" xfId="0" applyNumberFormat="1" applyBorder="1" applyAlignment="1">
      <alignment horizontal="center"/>
    </xf>
    <xf numFmtId="0" fontId="35" fillId="0" borderId="2" xfId="0" applyFont="1" applyBorder="1"/>
    <xf numFmtId="9" fontId="0" fillId="0" borderId="2" xfId="3" applyFont="1" applyBorder="1"/>
    <xf numFmtId="44" fontId="0" fillId="0" borderId="1" xfId="6" applyFont="1" applyBorder="1"/>
    <xf numFmtId="0" fontId="35" fillId="0" borderId="19" xfId="0" applyFont="1" applyBorder="1" applyAlignment="1">
      <alignment horizontal="center"/>
    </xf>
    <xf numFmtId="0" fontId="35" fillId="0" borderId="0" xfId="0" applyFont="1" applyAlignment="1">
      <alignment horizontal="center"/>
    </xf>
    <xf numFmtId="0" fontId="35" fillId="0" borderId="19" xfId="0" applyFont="1" applyBorder="1"/>
    <xf numFmtId="0" fontId="0" fillId="0" borderId="0" xfId="0" applyAlignment="1">
      <alignment horizontal="center"/>
    </xf>
    <xf numFmtId="9" fontId="35" fillId="0" borderId="0" xfId="0" applyNumberFormat="1" applyFont="1" applyAlignment="1">
      <alignment horizontal="center"/>
    </xf>
    <xf numFmtId="0" fontId="41" fillId="0" borderId="19" xfId="0" applyFont="1" applyBorder="1"/>
    <xf numFmtId="44" fontId="0" fillId="0" borderId="20" xfId="6" applyFont="1" applyBorder="1"/>
    <xf numFmtId="0" fontId="41" fillId="0" borderId="18" xfId="0" applyFont="1" applyBorder="1"/>
    <xf numFmtId="0" fontId="0" fillId="0" borderId="0" xfId="0" applyAlignment="1">
      <alignment horizontal="left"/>
    </xf>
    <xf numFmtId="0" fontId="0" fillId="0" borderId="88" xfId="0" applyBorder="1" applyAlignment="1">
      <alignment horizontal="center"/>
    </xf>
    <xf numFmtId="0" fontId="0" fillId="0" borderId="89" xfId="0" applyBorder="1"/>
    <xf numFmtId="0" fontId="35" fillId="0" borderId="89" xfId="0" applyFont="1" applyBorder="1"/>
    <xf numFmtId="0" fontId="0" fillId="0" borderId="3" xfId="0" applyBorder="1"/>
    <xf numFmtId="0" fontId="35" fillId="9" borderId="3" xfId="0" applyFont="1" applyFill="1" applyBorder="1"/>
    <xf numFmtId="0" fontId="0" fillId="0" borderId="7" xfId="0" applyBorder="1"/>
    <xf numFmtId="0" fontId="0" fillId="11"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1" borderId="0" xfId="0" applyFill="1"/>
    <xf numFmtId="0" fontId="0" fillId="11" borderId="3" xfId="0" applyFill="1" applyBorder="1"/>
    <xf numFmtId="0" fontId="0" fillId="11" borderId="1" xfId="0" applyFill="1" applyBorder="1"/>
    <xf numFmtId="0" fontId="0" fillId="11" borderId="20" xfId="0" applyFill="1" applyBorder="1"/>
    <xf numFmtId="0" fontId="0" fillId="11" borderId="7" xfId="0" applyFill="1" applyBorder="1"/>
    <xf numFmtId="0" fontId="0" fillId="9" borderId="17" xfId="0" applyFill="1" applyBorder="1"/>
    <xf numFmtId="0" fontId="0" fillId="9" borderId="88" xfId="0" applyFill="1" applyBorder="1"/>
    <xf numFmtId="0" fontId="0" fillId="9" borderId="5" xfId="0" applyFill="1" applyBorder="1"/>
    <xf numFmtId="0" fontId="2" fillId="0" borderId="0" xfId="0" applyFont="1" applyAlignment="1">
      <alignment horizontal="left" vertical="center" wrapText="1"/>
    </xf>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35" fillId="0" borderId="4" xfId="0" applyFont="1" applyBorder="1"/>
    <xf numFmtId="0" fontId="0" fillId="0" borderId="89" xfId="0" applyBorder="1" applyAlignment="1">
      <alignment horizontal="center"/>
    </xf>
    <xf numFmtId="44" fontId="0" fillId="0" borderId="0" xfId="0" applyNumberFormat="1"/>
    <xf numFmtId="7" fontId="36" fillId="0" borderId="88" xfId="6" applyNumberFormat="1" applyFont="1" applyBorder="1" applyAlignment="1">
      <alignment horizontal="center"/>
    </xf>
    <xf numFmtId="44" fontId="0" fillId="0" borderId="89" xfId="6" applyFont="1" applyBorder="1"/>
    <xf numFmtId="7" fontId="0" fillId="0" borderId="89" xfId="6" applyNumberFormat="1" applyFont="1" applyBorder="1"/>
    <xf numFmtId="0" fontId="53" fillId="0" borderId="2" xfId="0" applyFont="1" applyBorder="1" applyAlignment="1">
      <alignment horizontal="left" vertical="top"/>
    </xf>
    <xf numFmtId="7" fontId="0" fillId="0" borderId="4" xfId="6" applyNumberFormat="1" applyFont="1" applyBorder="1"/>
    <xf numFmtId="0" fontId="53" fillId="0" borderId="0" xfId="0" applyFont="1" applyAlignment="1">
      <alignment horizontal="left" vertical="top"/>
    </xf>
    <xf numFmtId="0" fontId="36" fillId="0" borderId="89" xfId="0" applyFont="1" applyBorder="1" applyAlignment="1">
      <alignment horizontal="center"/>
    </xf>
    <xf numFmtId="0" fontId="36" fillId="0" borderId="17" xfId="0" applyFont="1" applyBorder="1" applyAlignment="1">
      <alignment horizontal="center"/>
    </xf>
    <xf numFmtId="0" fontId="0" fillId="8" borderId="88" xfId="0" applyFill="1" applyBorder="1"/>
    <xf numFmtId="0" fontId="0" fillId="0" borderId="19" xfId="0" applyBorder="1" applyAlignment="1">
      <alignment horizontal="center"/>
    </xf>
    <xf numFmtId="0" fontId="35" fillId="8" borderId="89" xfId="0" applyFont="1" applyFill="1" applyBorder="1"/>
    <xf numFmtId="0" fontId="0" fillId="8" borderId="89" xfId="0" applyFill="1" applyBorder="1"/>
    <xf numFmtId="49" fontId="54" fillId="0" borderId="0" xfId="0" applyNumberFormat="1" applyFont="1" applyAlignment="1">
      <alignment horizontal="center" wrapText="1"/>
    </xf>
    <xf numFmtId="9" fontId="0" fillId="0" borderId="46" xfId="3" applyFont="1" applyBorder="1"/>
    <xf numFmtId="9" fontId="0" fillId="0" borderId="9" xfId="0" applyNumberFormat="1" applyBorder="1"/>
    <xf numFmtId="0" fontId="35" fillId="0" borderId="18" xfId="0" applyFont="1" applyBorder="1"/>
    <xf numFmtId="9" fontId="35" fillId="9" borderId="46" xfId="3" applyFont="1" applyFill="1" applyBorder="1"/>
    <xf numFmtId="0" fontId="0" fillId="9" borderId="9" xfId="0" applyFill="1" applyBorder="1"/>
    <xf numFmtId="0" fontId="0" fillId="9" borderId="2" xfId="0" applyFill="1" applyBorder="1"/>
    <xf numFmtId="0" fontId="5" fillId="0" borderId="3" xfId="5" applyFont="1" applyBorder="1"/>
    <xf numFmtId="0" fontId="5" fillId="0" borderId="3" xfId="5" applyFont="1" applyBorder="1" applyAlignment="1">
      <alignment horizontal="right"/>
    </xf>
    <xf numFmtId="49" fontId="35" fillId="0" borderId="0" xfId="5" applyNumberFormat="1"/>
    <xf numFmtId="0" fontId="55" fillId="0" borderId="0" xfId="5" applyFont="1"/>
    <xf numFmtId="0" fontId="56" fillId="0" borderId="0" xfId="5" applyFont="1" applyAlignment="1">
      <alignment vertical="center"/>
    </xf>
    <xf numFmtId="0" fontId="56" fillId="0" borderId="0" xfId="5" applyFont="1" applyAlignment="1">
      <alignment vertical="center" wrapText="1"/>
    </xf>
    <xf numFmtId="49" fontId="36" fillId="0" borderId="0" xfId="5" applyNumberFormat="1" applyFont="1"/>
    <xf numFmtId="49" fontId="35" fillId="0" borderId="0" xfId="5" applyNumberFormat="1" applyAlignment="1">
      <alignment horizontal="center"/>
    </xf>
    <xf numFmtId="49" fontId="35" fillId="0" borderId="0" xfId="5" applyNumberFormat="1" applyAlignment="1">
      <alignment horizontal="left"/>
    </xf>
    <xf numFmtId="49" fontId="35" fillId="0" borderId="97" xfId="5" applyNumberFormat="1" applyBorder="1"/>
    <xf numFmtId="49" fontId="35" fillId="0" borderId="100" xfId="5" applyNumberFormat="1" applyBorder="1"/>
    <xf numFmtId="0" fontId="41" fillId="0" borderId="3" xfId="5" applyFont="1" applyBorder="1" applyAlignment="1">
      <alignment horizontal="left"/>
    </xf>
    <xf numFmtId="49" fontId="35" fillId="0" borderId="102" xfId="5" applyNumberFormat="1" applyBorder="1"/>
    <xf numFmtId="0" fontId="41" fillId="0" borderId="8" xfId="5" applyFont="1" applyBorder="1" applyAlignment="1">
      <alignment horizontal="left"/>
    </xf>
    <xf numFmtId="164" fontId="41" fillId="11" borderId="102" xfId="6" applyNumberFormat="1" applyFont="1" applyFill="1" applyBorder="1" applyAlignment="1">
      <alignment horizontal="center"/>
    </xf>
    <xf numFmtId="164" fontId="41" fillId="11" borderId="8" xfId="6" applyNumberFormat="1" applyFont="1" applyFill="1" applyBorder="1" applyAlignment="1">
      <alignment horizontal="center"/>
    </xf>
    <xf numFmtId="0" fontId="61" fillId="0" borderId="0" xfId="5" applyFont="1"/>
    <xf numFmtId="49" fontId="35" fillId="0" borderId="104" xfId="5" applyNumberFormat="1" applyBorder="1"/>
    <xf numFmtId="49" fontId="35" fillId="0" borderId="107" xfId="5" applyNumberFormat="1" applyBorder="1"/>
    <xf numFmtId="0" fontId="53" fillId="0" borderId="0" xfId="5" applyFont="1" applyAlignment="1">
      <alignment vertical="top" wrapText="1"/>
    </xf>
    <xf numFmtId="0" fontId="53" fillId="0" borderId="107" xfId="5" applyFont="1" applyBorder="1" applyAlignment="1">
      <alignment vertical="top" wrapText="1"/>
    </xf>
    <xf numFmtId="49" fontId="35" fillId="0" borderId="111" xfId="5" applyNumberFormat="1" applyBorder="1"/>
    <xf numFmtId="0" fontId="35" fillId="0" borderId="107" xfId="5" applyBorder="1"/>
    <xf numFmtId="0" fontId="53" fillId="0" borderId="0" xfId="5" applyFont="1" applyAlignment="1">
      <alignment horizontal="center" vertical="top" wrapText="1"/>
    </xf>
    <xf numFmtId="0" fontId="35" fillId="0" borderId="19" xfId="5" applyBorder="1"/>
    <xf numFmtId="164" fontId="35" fillId="13" borderId="5" xfId="5" applyNumberFormat="1" applyFill="1" applyBorder="1" applyAlignment="1">
      <alignment horizontal="center"/>
    </xf>
    <xf numFmtId="0" fontId="35" fillId="0" borderId="18" xfId="5" applyBorder="1"/>
    <xf numFmtId="164" fontId="35" fillId="13" borderId="0" xfId="5" applyNumberFormat="1" applyFill="1" applyAlignment="1">
      <alignment horizontal="center"/>
    </xf>
    <xf numFmtId="3" fontId="35" fillId="0" borderId="23" xfId="5" applyNumberFormat="1" applyBorder="1" applyAlignment="1">
      <alignment vertical="center"/>
    </xf>
    <xf numFmtId="3" fontId="41" fillId="0" borderId="13" xfId="5" applyNumberFormat="1" applyFont="1" applyBorder="1" applyAlignment="1">
      <alignment vertical="center"/>
    </xf>
    <xf numFmtId="3" fontId="35" fillId="0" borderId="34" xfId="5" applyNumberFormat="1" applyBorder="1" applyAlignment="1">
      <alignment vertical="center"/>
    </xf>
    <xf numFmtId="3" fontId="41" fillId="0" borderId="35" xfId="5" applyNumberFormat="1" applyFont="1" applyBorder="1" applyAlignment="1">
      <alignment vertical="center"/>
    </xf>
    <xf numFmtId="0" fontId="35" fillId="0" borderId="112" xfId="5" applyBorder="1" applyAlignment="1">
      <alignment vertical="center"/>
    </xf>
    <xf numFmtId="3" fontId="35" fillId="0" borderId="128" xfId="5" applyNumberFormat="1" applyBorder="1" applyAlignment="1">
      <alignment vertical="center"/>
    </xf>
    <xf numFmtId="3" fontId="41" fillId="0" borderId="112" xfId="5" applyNumberFormat="1" applyFont="1" applyBorder="1" applyAlignment="1">
      <alignment vertical="center"/>
    </xf>
    <xf numFmtId="0" fontId="35" fillId="0" borderId="131" xfId="5" applyBorder="1"/>
    <xf numFmtId="0" fontId="41" fillId="0" borderId="132" xfId="5" applyFont="1" applyBorder="1"/>
    <xf numFmtId="0" fontId="41" fillId="0" borderId="0" xfId="5" applyFont="1" applyAlignment="1">
      <alignment horizontal="right"/>
    </xf>
    <xf numFmtId="0" fontId="35" fillId="0" borderId="0" xfId="5" applyAlignment="1" applyProtection="1">
      <alignment horizontal="center"/>
      <protection locked="0"/>
    </xf>
    <xf numFmtId="0" fontId="35" fillId="0" borderId="0" xfId="5" applyAlignment="1">
      <alignment horizontal="center"/>
    </xf>
    <xf numFmtId="0" fontId="35" fillId="0" borderId="110" xfId="5" applyBorder="1"/>
    <xf numFmtId="0" fontId="35" fillId="0" borderId="25" xfId="5" applyBorder="1" applyAlignment="1" applyProtection="1">
      <alignment horizontal="center"/>
      <protection locked="0"/>
    </xf>
    <xf numFmtId="0" fontId="35" fillId="0" borderId="50" xfId="5" applyBorder="1" applyAlignment="1" applyProtection="1">
      <alignment horizontal="center"/>
      <protection locked="0"/>
    </xf>
    <xf numFmtId="0" fontId="41" fillId="0" borderId="110" xfId="5" applyFont="1" applyBorder="1"/>
    <xf numFmtId="0" fontId="55" fillId="0" borderId="107" xfId="5" applyFont="1" applyBorder="1" applyAlignment="1">
      <alignment wrapText="1"/>
    </xf>
    <xf numFmtId="0" fontId="55" fillId="0" borderId="0" xfId="5" applyFont="1" applyAlignment="1">
      <alignment wrapText="1"/>
    </xf>
    <xf numFmtId="0" fontId="41" fillId="0" borderId="110" xfId="5" applyFont="1" applyBorder="1" applyAlignment="1">
      <alignment horizontal="center"/>
    </xf>
    <xf numFmtId="0" fontId="35" fillId="9" borderId="110" xfId="5" applyFill="1" applyBorder="1" applyAlignment="1">
      <alignment horizontal="center"/>
    </xf>
    <xf numFmtId="49" fontId="35" fillId="0" borderId="133" xfId="5" applyNumberFormat="1" applyBorder="1"/>
    <xf numFmtId="49" fontId="35" fillId="0" borderId="134" xfId="5" applyNumberFormat="1" applyBorder="1"/>
    <xf numFmtId="0" fontId="41" fillId="0" borderId="134" xfId="5" applyFont="1" applyBorder="1" applyAlignment="1">
      <alignment horizontal="right"/>
    </xf>
    <xf numFmtId="0" fontId="35" fillId="0" borderId="134" xfId="5" applyBorder="1"/>
    <xf numFmtId="0" fontId="41" fillId="0" borderId="135" xfId="5" applyFont="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5" borderId="14" xfId="2" applyNumberFormat="1" applyFont="1" applyFill="1" applyBorder="1" applyAlignment="1" applyProtection="1">
      <alignment horizontal="center" vertical="center"/>
      <protection locked="0"/>
    </xf>
    <xf numFmtId="49" fontId="1" fillId="0" borderId="0" xfId="5" applyNumberFormat="1" applyFont="1"/>
    <xf numFmtId="49" fontId="1" fillId="0" borderId="128" xfId="5" applyNumberFormat="1" applyFont="1" applyBorder="1" applyAlignment="1">
      <alignment vertical="center"/>
    </xf>
    <xf numFmtId="49" fontId="1" fillId="0" borderId="130" xfId="5" applyNumberFormat="1" applyFont="1" applyBorder="1"/>
    <xf numFmtId="49" fontId="1" fillId="0" borderId="23" xfId="5" applyNumberFormat="1" applyFont="1" applyBorder="1" applyAlignment="1">
      <alignment vertical="center"/>
    </xf>
    <xf numFmtId="49" fontId="1" fillId="0" borderId="34" xfId="5" applyNumberFormat="1" applyFont="1" applyBorder="1" applyAlignment="1">
      <alignment vertical="center"/>
    </xf>
    <xf numFmtId="0" fontId="1" fillId="0" borderId="131" xfId="5" applyFont="1" applyBorder="1"/>
    <xf numFmtId="0" fontId="2" fillId="0" borderId="9" xfId="0" applyFont="1" applyBorder="1" applyAlignment="1" applyProtection="1">
      <alignment horizontal="left" vertical="center" wrapText="1"/>
      <protection locked="0"/>
    </xf>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91"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2" fillId="0" borderId="0" xfId="2" applyFont="1" applyAlignment="1" applyProtection="1">
      <alignment horizontal="center" vertical="center" wrapText="1"/>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68"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3" fillId="0" borderId="0" xfId="0" applyFont="1" applyAlignment="1">
      <alignment horizontal="left" vertical="center" wrapText="1"/>
    </xf>
    <xf numFmtId="0" fontId="0" fillId="0" borderId="20" xfId="0" applyBorder="1" applyAlignment="1">
      <alignment vertical="center" wrapText="1"/>
    </xf>
    <xf numFmtId="0" fontId="3" fillId="0" borderId="3" xfId="0" applyFont="1" applyBorder="1" applyAlignment="1">
      <alignment horizontal="left" vertical="center" wrapText="1"/>
    </xf>
    <xf numFmtId="0" fontId="0" fillId="0" borderId="7" xfId="0" applyBorder="1" applyAlignment="1">
      <alignmen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2" fillId="16" borderId="30" xfId="0" applyFont="1" applyFill="1" applyBorder="1" applyAlignment="1">
      <alignment vertical="center" wrapText="1"/>
    </xf>
    <xf numFmtId="0" fontId="72" fillId="0" borderId="19" xfId="0" applyFont="1" applyBorder="1" applyAlignment="1">
      <alignment horizontal="center" vertical="center" wrapText="1"/>
    </xf>
    <xf numFmtId="0" fontId="3" fillId="0" borderId="46" xfId="0" applyFont="1" applyBorder="1" applyAlignment="1">
      <alignment vertical="center" wrapText="1"/>
    </xf>
    <xf numFmtId="0" fontId="3" fillId="0" borderId="9" xfId="0" applyFont="1" applyBorder="1" applyAlignment="1">
      <alignment vertical="center" wrapText="1"/>
    </xf>
    <xf numFmtId="0" fontId="2" fillId="16" borderId="28" xfId="0" applyFont="1" applyFill="1" applyBorder="1" applyAlignment="1">
      <alignmen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1" fillId="0" borderId="20"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1" borderId="20" xfId="5" applyFill="1" applyBorder="1" applyAlignment="1">
      <alignment horizontal="left" vertical="center" wrapText="1"/>
    </xf>
    <xf numFmtId="0" fontId="40" fillId="0" borderId="7" xfId="5" applyFont="1" applyBorder="1" applyAlignment="1">
      <alignment vertical="center" wrapText="1"/>
    </xf>
    <xf numFmtId="0" fontId="1" fillId="0" borderId="0" xfId="5" applyFont="1" applyAlignment="1">
      <alignment horizontal="left" vertical="center"/>
    </xf>
    <xf numFmtId="0" fontId="2" fillId="0" borderId="9" xfId="0" applyFont="1" applyBorder="1" applyAlignment="1">
      <alignment horizontal="left" vertical="center" wrapText="1"/>
    </xf>
    <xf numFmtId="49" fontId="1" fillId="0" borderId="17" xfId="5" applyNumberFormat="1" applyFont="1" applyBorder="1"/>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horizontal="center" vertical="center" wrapText="1"/>
    </xf>
    <xf numFmtId="0" fontId="0" fillId="9" borderId="0" xfId="0" applyFill="1" applyAlignment="1">
      <alignment vertical="center" wrapText="1"/>
    </xf>
    <xf numFmtId="0" fontId="0" fillId="9" borderId="0" xfId="0" applyFill="1" applyAlignment="1">
      <alignment horizontal="center" vertical="center" wrapText="1"/>
    </xf>
    <xf numFmtId="0" fontId="2" fillId="9" borderId="19" xfId="0" applyFont="1" applyFill="1" applyBorder="1" applyAlignment="1">
      <alignment vertical="center" wrapText="1"/>
    </xf>
    <xf numFmtId="0" fontId="0" fillId="9" borderId="20" xfId="0" applyFill="1" applyBorder="1" applyAlignment="1">
      <alignment vertical="center" wrapText="1"/>
    </xf>
    <xf numFmtId="0" fontId="0" fillId="9" borderId="20" xfId="0" applyFill="1" applyBorder="1" applyAlignment="1">
      <alignment horizontal="center" vertical="center" wrapText="1"/>
    </xf>
    <xf numFmtId="0" fontId="0" fillId="9" borderId="19" xfId="0" applyFill="1" applyBorder="1" applyAlignment="1">
      <alignment vertical="center" wrapText="1"/>
    </xf>
    <xf numFmtId="0" fontId="2" fillId="9" borderId="19" xfId="0" applyFont="1" applyFill="1" applyBorder="1" applyAlignment="1">
      <alignment horizontal="lef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6" fontId="2" fillId="0" borderId="11" xfId="2" applyNumberFormat="1" applyFont="1" applyBorder="1" applyAlignment="1" applyProtection="1">
      <alignment horizontal="center" vertical="top" wrapText="1"/>
      <protection locked="0"/>
    </xf>
    <xf numFmtId="0" fontId="3" fillId="0" borderId="9" xfId="0" applyFont="1" applyBorder="1" applyAlignment="1">
      <alignment horizontal="right" vertical="center"/>
    </xf>
    <xf numFmtId="0" fontId="53" fillId="0" borderId="0" xfId="5" applyFont="1" applyAlignment="1">
      <alignment horizontal="left" vertical="top"/>
    </xf>
    <xf numFmtId="164" fontId="41" fillId="11" borderId="103" xfId="6" applyNumberFormat="1" applyFont="1" applyFill="1" applyBorder="1" applyAlignment="1">
      <alignment horizontal="center"/>
    </xf>
    <xf numFmtId="0" fontId="10" fillId="10" borderId="28" xfId="0" applyFont="1" applyFill="1" applyBorder="1" applyAlignment="1" applyProtection="1">
      <alignment horizontal="center" vertical="center" wrapText="1"/>
      <protection locked="0"/>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5" fillId="0" borderId="1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139" xfId="0" applyNumberFormat="1" applyFont="1" applyBorder="1" applyAlignment="1" applyProtection="1">
      <alignment horizontal="right" vertical="center" wrapText="1"/>
      <protection locked="0"/>
    </xf>
    <xf numFmtId="164" fontId="2" fillId="0" borderId="143"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144" xfId="0" applyFont="1" applyBorder="1" applyAlignment="1">
      <alignment horizontal="center" vertical="center" wrapText="1"/>
    </xf>
    <xf numFmtId="42" fontId="2" fillId="0" borderId="145" xfId="0" applyNumberFormat="1" applyFont="1" applyBorder="1" applyAlignment="1">
      <alignment horizontal="center" vertical="center" wrapText="1"/>
    </xf>
    <xf numFmtId="164" fontId="2" fillId="3" borderId="146" xfId="0" applyNumberFormat="1" applyFont="1" applyFill="1" applyBorder="1" applyAlignment="1">
      <alignment horizontal="right" vertical="center" wrapText="1"/>
    </xf>
    <xf numFmtId="164" fontId="2" fillId="3" borderId="144" xfId="0" applyNumberFormat="1" applyFont="1" applyFill="1" applyBorder="1" applyAlignment="1">
      <alignment horizontal="right" vertical="center" wrapText="1"/>
    </xf>
    <xf numFmtId="164" fontId="2" fillId="3" borderId="145" xfId="0" applyNumberFormat="1" applyFont="1" applyFill="1" applyBorder="1" applyAlignment="1">
      <alignment horizontal="right" vertical="center" wrapText="1"/>
    </xf>
    <xf numFmtId="164" fontId="3" fillId="3" borderId="142" xfId="0" applyNumberFormat="1" applyFont="1" applyFill="1" applyBorder="1" applyAlignment="1">
      <alignment horizontal="right" vertical="center" wrapText="1"/>
    </xf>
    <xf numFmtId="164" fontId="2" fillId="3" borderId="142" xfId="0" applyNumberFormat="1" applyFont="1" applyFill="1" applyBorder="1" applyAlignment="1">
      <alignment horizontal="right" vertical="center" wrapText="1"/>
    </xf>
    <xf numFmtId="164" fontId="7" fillId="3" borderId="142" xfId="0" applyNumberFormat="1" applyFont="1" applyFill="1" applyBorder="1" applyAlignment="1">
      <alignment horizontal="right" vertical="center"/>
    </xf>
    <xf numFmtId="9" fontId="7" fillId="3" borderId="142" xfId="0" applyNumberFormat="1" applyFont="1" applyFill="1" applyBorder="1" applyAlignment="1">
      <alignment horizontal="right" vertical="center"/>
    </xf>
    <xf numFmtId="0" fontId="1" fillId="0" borderId="0" xfId="0" applyFont="1" applyAlignment="1">
      <alignment vertical="center"/>
    </xf>
    <xf numFmtId="3" fontId="35" fillId="0" borderId="129" xfId="5" applyNumberFormat="1" applyBorder="1" applyAlignment="1" applyProtection="1">
      <alignment horizontal="center" vertical="center"/>
      <protection locked="0"/>
    </xf>
    <xf numFmtId="3" fontId="35" fillId="0" borderId="14" xfId="5" applyNumberFormat="1" applyBorder="1" applyAlignment="1" applyProtection="1">
      <alignment horizontal="center" vertical="center"/>
      <protection locked="0"/>
    </xf>
    <xf numFmtId="3" fontId="35" fillId="0" borderId="36" xfId="5" applyNumberFormat="1" applyBorder="1" applyAlignment="1" applyProtection="1">
      <alignment horizontal="center" vertical="center"/>
      <protection locked="0"/>
    </xf>
    <xf numFmtId="0" fontId="49" fillId="0" borderId="20" xfId="7" applyFont="1" applyBorder="1" applyAlignment="1" applyProtection="1">
      <alignment vertical="center" wrapText="1"/>
    </xf>
    <xf numFmtId="0" fontId="49" fillId="0" borderId="3" xfId="7" applyFont="1" applyBorder="1" applyAlignment="1" applyProtection="1">
      <alignment horizontal="left" vertical="center" wrapText="1"/>
    </xf>
    <xf numFmtId="0" fontId="49" fillId="0" borderId="7" xfId="7" applyFont="1" applyBorder="1" applyAlignment="1" applyProtection="1">
      <alignment horizontal="left" vertical="center" wrapText="1"/>
    </xf>
    <xf numFmtId="164" fontId="41" fillId="11" borderId="100" xfId="5" applyNumberFormat="1" applyFont="1" applyFill="1" applyBorder="1" applyAlignment="1">
      <alignment horizontal="center"/>
    </xf>
    <xf numFmtId="164" fontId="41" fillId="11" borderId="3" xfId="5" applyNumberFormat="1" applyFont="1" applyFill="1" applyBorder="1" applyAlignment="1">
      <alignment horizontal="center"/>
    </xf>
    <xf numFmtId="164" fontId="41" fillId="11" borderId="101" xfId="5" applyNumberFormat="1" applyFont="1" applyFill="1" applyBorder="1" applyAlignment="1">
      <alignment horizontal="center"/>
    </xf>
    <xf numFmtId="0" fontId="1" fillId="0" borderId="64" xfId="5" applyFont="1"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43" fillId="0" borderId="0" xfId="5" applyFont="1" applyAlignment="1">
      <alignment horizontal="left" vertical="center" wrapText="1"/>
    </xf>
    <xf numFmtId="0" fontId="43" fillId="0" borderId="20" xfId="5" applyFont="1" applyBorder="1" applyAlignment="1">
      <alignment horizontal="left" vertical="center" wrapText="1"/>
    </xf>
    <xf numFmtId="0" fontId="43" fillId="0" borderId="62" xfId="5" applyFont="1" applyBorder="1" applyAlignment="1">
      <alignment horizontal="left" vertical="center" wrapText="1"/>
    </xf>
    <xf numFmtId="0" fontId="43" fillId="0" borderId="74" xfId="5" applyFont="1" applyBorder="1" applyAlignment="1">
      <alignment horizontal="left" vertical="center" wrapText="1"/>
    </xf>
    <xf numFmtId="0" fontId="80" fillId="0" borderId="19" xfId="5" applyFont="1" applyBorder="1" applyAlignment="1">
      <alignment horizontal="right" vertical="center" wrapText="1"/>
    </xf>
    <xf numFmtId="0" fontId="80" fillId="0" borderId="0" xfId="5" applyFont="1" applyAlignment="1">
      <alignment horizontal="right" vertical="center" wrapText="1"/>
    </xf>
    <xf numFmtId="0" fontId="40" fillId="0" borderId="46" xfId="5" applyFont="1" applyBorder="1" applyAlignment="1" applyProtection="1">
      <alignment horizontal="center" vertical="center" wrapText="1"/>
      <protection locked="0"/>
    </xf>
    <xf numFmtId="0" fontId="40" fillId="0" borderId="50" xfId="5" applyFont="1" applyBorder="1" applyAlignment="1" applyProtection="1">
      <alignment horizontal="center" vertical="center" wrapText="1"/>
      <protection locked="0"/>
    </xf>
    <xf numFmtId="0" fontId="40" fillId="0" borderId="45" xfId="5"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9" fillId="0" borderId="19" xfId="5" applyFont="1" applyBorder="1" applyAlignment="1">
      <alignment horizontal="center" vertical="center" wrapText="1"/>
    </xf>
    <xf numFmtId="0" fontId="39" fillId="0" borderId="0" xfId="5" applyFont="1" applyAlignment="1">
      <alignment horizontal="center" vertical="center" wrapText="1"/>
    </xf>
    <xf numFmtId="0" fontId="39" fillId="0" borderId="20" xfId="5" applyFont="1" applyBorder="1" applyAlignment="1">
      <alignment horizontal="center" vertical="center" wrapText="1"/>
    </xf>
    <xf numFmtId="0" fontId="36" fillId="0" borderId="19" xfId="5" applyFont="1" applyBorder="1" applyAlignment="1">
      <alignment horizontal="left" vertical="center" wrapText="1"/>
    </xf>
    <xf numFmtId="0" fontId="35" fillId="0" borderId="0" xfId="5"/>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1" fillId="0" borderId="0" xfId="5" applyFont="1" applyAlignment="1">
      <alignment vertical="center" wrapText="1"/>
    </xf>
    <xf numFmtId="0" fontId="36" fillId="0" borderId="78" xfId="5" applyFont="1" applyBorder="1" applyAlignment="1">
      <alignment horizontal="center" vertical="center" wrapText="1"/>
    </xf>
    <xf numFmtId="0" fontId="35" fillId="0" borderId="79" xfId="5" applyBorder="1"/>
    <xf numFmtId="0" fontId="35" fillId="0" borderId="80" xfId="5" applyBorder="1"/>
    <xf numFmtId="0" fontId="36" fillId="0" borderId="81" xfId="5" applyFont="1" applyBorder="1" applyAlignment="1">
      <alignment horizontal="center" vertical="center" wrapText="1"/>
    </xf>
    <xf numFmtId="0" fontId="36" fillId="0" borderId="79" xfId="5" applyFont="1" applyBorder="1" applyAlignment="1">
      <alignment horizontal="center" vertical="center" wrapText="1"/>
    </xf>
    <xf numFmtId="0" fontId="36" fillId="0" borderId="82" xfId="5" applyFont="1" applyBorder="1" applyAlignment="1">
      <alignment horizontal="center" vertical="center" wrapText="1"/>
    </xf>
    <xf numFmtId="0" fontId="36" fillId="0" borderId="84" xfId="5" applyFont="1" applyBorder="1" applyAlignment="1">
      <alignment horizontal="left" vertical="center" wrapText="1"/>
    </xf>
    <xf numFmtId="0" fontId="35" fillId="0" borderId="69" xfId="5" applyBorder="1" applyAlignment="1" applyProtection="1">
      <alignment horizontal="left" vertical="center" wrapText="1"/>
      <protection locked="0"/>
    </xf>
    <xf numFmtId="0" fontId="35" fillId="0" borderId="64" xfId="5" applyBorder="1" applyAlignment="1" applyProtection="1">
      <alignment horizontal="left" vertical="center" wrapText="1"/>
      <protection locked="0"/>
    </xf>
    <xf numFmtId="0" fontId="35" fillId="11" borderId="23" xfId="5" applyFill="1" applyBorder="1" applyAlignment="1">
      <alignment horizontal="center" vertical="center" wrapText="1"/>
    </xf>
    <xf numFmtId="0" fontId="35" fillId="11" borderId="13" xfId="5" applyFill="1" applyBorder="1" applyAlignment="1">
      <alignment horizontal="center" vertical="center" wrapText="1"/>
    </xf>
    <xf numFmtId="0" fontId="35" fillId="11" borderId="14" xfId="5" applyFill="1" applyBorder="1" applyAlignment="1">
      <alignment horizontal="center" vertical="center" wrapText="1"/>
    </xf>
    <xf numFmtId="0" fontId="35" fillId="11" borderId="19" xfId="5" applyFill="1" applyBorder="1" applyAlignment="1">
      <alignment horizontal="left" vertical="center" wrapText="1"/>
    </xf>
    <xf numFmtId="0" fontId="35" fillId="11" borderId="0" xfId="5" applyFill="1" applyAlignment="1">
      <alignment horizontal="left" vertical="center" wrapText="1"/>
    </xf>
    <xf numFmtId="0" fontId="35" fillId="11" borderId="18" xfId="5" applyFill="1" applyBorder="1" applyAlignment="1">
      <alignment horizontal="right"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36" fillId="0" borderId="75" xfId="5" applyFont="1" applyBorder="1" applyAlignment="1">
      <alignment horizontal="center" vertical="center" wrapText="1"/>
    </xf>
    <xf numFmtId="0" fontId="35" fillId="0" borderId="76" xfId="5" applyBorder="1"/>
    <xf numFmtId="0" fontId="35" fillId="0" borderId="77" xfId="5" applyBorder="1"/>
    <xf numFmtId="164" fontId="46" fillId="11" borderId="137" xfId="6" applyNumberFormat="1" applyFont="1" applyFill="1" applyBorder="1" applyAlignment="1">
      <alignment horizontal="center" vertical="center" wrapText="1"/>
    </xf>
    <xf numFmtId="164" fontId="46" fillId="11" borderId="32" xfId="6" applyNumberFormat="1" applyFont="1" applyFill="1" applyBorder="1" applyAlignment="1">
      <alignment horizontal="center" vertical="center" wrapText="1"/>
    </xf>
    <xf numFmtId="164" fontId="46" fillId="11" borderId="70" xfId="6" applyNumberFormat="1" applyFont="1" applyFill="1" applyBorder="1" applyAlignment="1">
      <alignment horizontal="center" vertical="center" wrapText="1"/>
    </xf>
    <xf numFmtId="164" fontId="46" fillId="11" borderId="138" xfId="6" applyNumberFormat="1" applyFont="1" applyFill="1" applyBorder="1" applyAlignment="1">
      <alignment horizontal="center" vertical="center" wrapText="1"/>
    </xf>
    <xf numFmtId="164" fontId="46" fillId="11" borderId="25" xfId="6" applyNumberFormat="1" applyFont="1" applyFill="1" applyBorder="1" applyAlignment="1">
      <alignment horizontal="center" vertical="center" wrapText="1"/>
    </xf>
    <xf numFmtId="164" fontId="46" fillId="11"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48" fillId="0" borderId="64" xfId="7" applyBorder="1" applyAlignment="1" applyProtection="1">
      <alignment horizontal="left" vertical="center" wrapText="1"/>
      <protection locked="0"/>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3" xfId="5" applyFont="1" applyBorder="1" applyAlignment="1">
      <alignment horizontal="center" wrapText="1"/>
    </xf>
    <xf numFmtId="0" fontId="36" fillId="0" borderId="84" xfId="5" applyFont="1" applyBorder="1" applyAlignment="1">
      <alignment horizontal="center" wrapText="1"/>
    </xf>
    <xf numFmtId="0" fontId="36" fillId="0" borderId="20" xfId="5" applyFont="1" applyBorder="1" applyAlignment="1">
      <alignment horizont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36" fillId="0" borderId="68"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36" fillId="0" borderId="2" xfId="5" applyFont="1" applyBorder="1" applyAlignment="1">
      <alignment horizontal="left" vertical="top" wrapText="1"/>
    </xf>
    <xf numFmtId="0" fontId="36" fillId="0" borderId="1" xfId="5" applyFont="1" applyBorder="1" applyAlignment="1">
      <alignment horizontal="left" vertical="top" wrapText="1"/>
    </xf>
    <xf numFmtId="0" fontId="36" fillId="0" borderId="0" xfId="5" applyFont="1" applyAlignment="1">
      <alignment horizontal="left" vertical="top" wrapText="1"/>
    </xf>
    <xf numFmtId="0" fontId="36" fillId="0" borderId="20" xfId="5" applyFont="1" applyBorder="1" applyAlignment="1">
      <alignment horizontal="left" vertical="top" wrapText="1"/>
    </xf>
    <xf numFmtId="0" fontId="1" fillId="0" borderId="61" xfId="5" applyFont="1"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36" fillId="0" borderId="62" xfId="5" applyFont="1" applyBorder="1" applyAlignment="1">
      <alignment horizontal="left" vertical="center" wrapText="1"/>
    </xf>
    <xf numFmtId="0" fontId="40" fillId="0" borderId="35" xfId="5" applyFont="1" applyBorder="1" applyAlignment="1">
      <alignment horizontal="center" vertical="center"/>
    </xf>
    <xf numFmtId="0" fontId="40"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1" fillId="0" borderId="72" xfId="5" applyFont="1" applyBorder="1" applyAlignment="1" applyProtection="1">
      <alignment horizontal="left" vertical="center" wrapText="1"/>
      <protection locked="0"/>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1" fillId="0" borderId="65" xfId="5" applyFont="1" applyBorder="1" applyAlignment="1" applyProtection="1">
      <alignment horizontal="left" vertical="center" wrapText="1"/>
      <protection locked="0"/>
    </xf>
    <xf numFmtId="0" fontId="42" fillId="0" borderId="17" xfId="5" applyFont="1" applyBorder="1" applyAlignment="1">
      <alignment horizontal="left" vertical="center" wrapText="1"/>
    </xf>
    <xf numFmtId="0" fontId="42" fillId="0" borderId="2" xfId="5" applyFont="1" applyBorder="1" applyAlignment="1">
      <alignment horizontal="left" vertical="center" wrapText="1"/>
    </xf>
    <xf numFmtId="0" fontId="42" fillId="0" borderId="1" xfId="5" applyFont="1" applyBorder="1" applyAlignment="1">
      <alignment horizontal="left" vertical="center" wrapText="1"/>
    </xf>
    <xf numFmtId="0" fontId="42" fillId="0" borderId="19" xfId="5" applyFont="1" applyBorder="1" applyAlignment="1">
      <alignment horizontal="left" vertical="center" wrapText="1"/>
    </xf>
    <xf numFmtId="0" fontId="42" fillId="0" borderId="0" xfId="5" applyFont="1" applyAlignment="1">
      <alignment horizontal="left" vertical="center" wrapText="1"/>
    </xf>
    <xf numFmtId="0" fontId="42"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5" fillId="0" borderId="25" xfId="5" applyBorder="1" applyAlignment="1" applyProtection="1">
      <alignment horizontal="center" vertical="center" wrapText="1"/>
      <protection locked="0"/>
    </xf>
    <xf numFmtId="167" fontId="35" fillId="0" borderId="25" xfId="5" applyNumberFormat="1" applyBorder="1" applyAlignment="1" applyProtection="1">
      <alignment horizontal="center" vertical="center" wrapText="1"/>
      <protection locked="0"/>
    </xf>
    <xf numFmtId="0" fontId="43"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1" fillId="0" borderId="65" xfId="5" applyFont="1" applyFill="1" applyBorder="1" applyAlignment="1" applyProtection="1">
      <alignment horizontal="left" vertical="center" wrapText="1"/>
      <protection locked="0"/>
    </xf>
    <xf numFmtId="0" fontId="35" fillId="0" borderId="65" xfId="5" applyFill="1" applyBorder="1" applyAlignment="1" applyProtection="1">
      <alignment horizontal="left" vertical="center" wrapText="1"/>
      <protection locked="0"/>
    </xf>
    <xf numFmtId="0" fontId="35" fillId="0" borderId="69" xfId="5" applyFill="1" applyBorder="1" applyAlignment="1" applyProtection="1">
      <alignment horizontal="left" vertical="center" wrapText="1"/>
      <protection locked="0"/>
    </xf>
    <xf numFmtId="0" fontId="35" fillId="0" borderId="58" xfId="5" applyBorder="1" applyAlignment="1">
      <alignment horizontal="left" vertical="center" wrapText="1"/>
    </xf>
    <xf numFmtId="0" fontId="35" fillId="0" borderId="61" xfId="5" applyBorder="1" applyAlignment="1">
      <alignment horizontal="left" vertical="center" wrapText="1"/>
    </xf>
    <xf numFmtId="0" fontId="1" fillId="0" borderId="59" xfId="5" applyFont="1" applyBorder="1" applyAlignment="1" applyProtection="1">
      <alignment horizontal="left" vertical="center" wrapText="1"/>
      <protection locked="0"/>
    </xf>
    <xf numFmtId="0" fontId="35" fillId="0" borderId="71" xfId="5" applyBorder="1" applyAlignment="1" applyProtection="1">
      <alignment horizontal="left" vertical="center" wrapText="1"/>
      <protection locked="0"/>
    </xf>
    <xf numFmtId="0" fontId="35" fillId="0" borderId="74" xfId="5" applyBorder="1" applyAlignment="1" applyProtection="1">
      <alignment horizontal="left" vertical="center" wrapText="1"/>
      <protection locked="0"/>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70" fillId="6" borderId="17" xfId="0" applyFont="1" applyFill="1" applyBorder="1" applyAlignment="1">
      <alignment horizontal="left" vertical="center" wrapText="1"/>
    </xf>
    <xf numFmtId="0" fontId="70" fillId="6" borderId="2" xfId="0" applyFont="1" applyFill="1" applyBorder="1" applyAlignment="1">
      <alignment horizontal="left" vertical="center" wrapText="1"/>
    </xf>
    <xf numFmtId="0" fontId="70" fillId="6" borderId="1" xfId="0" applyFont="1" applyFill="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6" borderId="17"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0" borderId="19" xfId="0" applyFont="1" applyBorder="1" applyAlignment="1">
      <alignment horizontal="left" vertical="center" wrapText="1"/>
    </xf>
    <xf numFmtId="0" fontId="73" fillId="0" borderId="3" xfId="0" applyFont="1" applyBorder="1" applyAlignment="1">
      <alignment horizontal="left" vertical="center" wrapText="1"/>
    </xf>
    <xf numFmtId="0" fontId="2" fillId="0" borderId="139"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78" fillId="0" borderId="19" xfId="2" applyFont="1" applyBorder="1" applyAlignment="1" applyProtection="1">
      <alignment horizontal="left" vertical="center" wrapText="1"/>
      <protection locked="0"/>
    </xf>
    <xf numFmtId="0" fontId="21" fillId="0" borderId="0" xfId="2" applyFont="1" applyAlignment="1" applyProtection="1">
      <alignment horizontal="right" vertical="center"/>
      <protection locked="0"/>
    </xf>
    <xf numFmtId="0" fontId="7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25" xfId="2" applyFont="1" applyBorder="1" applyAlignment="1" applyProtection="1">
      <alignment horizontal="left" vertical="center"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0" borderId="28"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3" fillId="0" borderId="9" xfId="0" applyFont="1" applyBorder="1" applyAlignment="1" applyProtection="1">
      <alignment horizontal="right" vertical="center"/>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0" fontId="77" fillId="0" borderId="0" xfId="2" applyFont="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7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2" xfId="2" applyFont="1" applyFill="1" applyBorder="1" applyAlignment="1" applyProtection="1">
      <alignment horizontal="left" vertical="top" wrapText="1"/>
      <protection locked="0"/>
    </xf>
    <xf numFmtId="0" fontId="13" fillId="6" borderId="93"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3" applyNumberFormat="1" applyFont="1" applyBorder="1" applyAlignment="1" applyProtection="1">
      <alignment horizontal="center" vertical="top"/>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33" xfId="2" applyFont="1" applyBorder="1" applyAlignment="1" applyProtection="1">
      <alignment horizontal="left"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14" borderId="137" xfId="2" applyFont="1" applyFill="1" applyBorder="1" applyAlignment="1" applyProtection="1">
      <alignment horizontal="right" vertical="center"/>
      <protection locked="0"/>
    </xf>
    <xf numFmtId="0" fontId="3" fillId="14" borderId="32" xfId="2" applyFont="1" applyFill="1" applyBorder="1" applyAlignment="1" applyProtection="1">
      <alignment horizontal="right" vertical="center"/>
      <protection locked="0"/>
    </xf>
    <xf numFmtId="0" fontId="3" fillId="14" borderId="70" xfId="2" applyFont="1" applyFill="1" applyBorder="1" applyAlignment="1" applyProtection="1">
      <alignment horizontal="right" vertical="center"/>
      <protection locked="0"/>
    </xf>
    <xf numFmtId="0" fontId="3" fillId="14" borderId="138" xfId="2" applyFont="1" applyFill="1" applyBorder="1" applyAlignment="1" applyProtection="1">
      <alignment horizontal="right" vertical="center"/>
      <protection locked="0"/>
    </xf>
    <xf numFmtId="0" fontId="3" fillId="14" borderId="25" xfId="2" applyFont="1" applyFill="1" applyBorder="1" applyAlignment="1" applyProtection="1">
      <alignment horizontal="right" vertical="center"/>
      <protection locked="0"/>
    </xf>
    <xf numFmtId="0" fontId="3" fillId="14" borderId="31" xfId="2" applyFont="1" applyFill="1" applyBorder="1" applyAlignment="1" applyProtection="1">
      <alignment horizontal="righ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65" fillId="0" borderId="49" xfId="2" applyFont="1" applyBorder="1" applyAlignment="1" applyProtection="1">
      <alignment horizontal="left" vertical="center"/>
      <protection locked="0"/>
    </xf>
    <xf numFmtId="0" fontId="65" fillId="0" borderId="50" xfId="2" applyFont="1" applyBorder="1" applyAlignment="1" applyProtection="1">
      <alignment horizontal="left" vertical="center"/>
      <protection locked="0"/>
    </xf>
    <xf numFmtId="0" fontId="65"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65" fillId="0" borderId="17" xfId="2" applyFont="1" applyBorder="1" applyAlignment="1" applyProtection="1">
      <alignment horizontal="left" vertical="center"/>
      <protection locked="0"/>
    </xf>
    <xf numFmtId="0" fontId="65" fillId="0" borderId="2" xfId="2" applyFont="1" applyBorder="1" applyAlignment="1" applyProtection="1">
      <alignment horizontal="left" vertical="center"/>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136"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76" fillId="0" borderId="0" xfId="0" applyFont="1" applyAlignment="1">
      <alignment horizontal="left" vertical="center"/>
    </xf>
    <xf numFmtId="0" fontId="3" fillId="0" borderId="9" xfId="0" applyFont="1" applyBorder="1" applyAlignment="1">
      <alignment horizontal="right" vertical="center"/>
    </xf>
    <xf numFmtId="0" fontId="2" fillId="0" borderId="0" xfId="0" applyFo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2" fillId="0" borderId="30" xfId="0" applyFont="1" applyBorder="1" applyAlignment="1" applyProtection="1">
      <alignment horizontal="left" vertical="center" wrapText="1"/>
      <protection locked="0"/>
    </xf>
    <xf numFmtId="0" fontId="8" fillId="3" borderId="0" xfId="0" applyFont="1" applyFill="1" applyAlignment="1">
      <alignment horizontal="center" vertical="center"/>
    </xf>
    <xf numFmtId="0" fontId="58" fillId="0" borderId="0" xfId="5" applyFont="1" applyAlignment="1">
      <alignment horizontal="left" wrapText="1"/>
    </xf>
    <xf numFmtId="0" fontId="59" fillId="0" borderId="0" xfId="5" applyFont="1" applyAlignment="1">
      <alignment horizontal="center" wrapText="1"/>
    </xf>
    <xf numFmtId="0" fontId="35" fillId="0" borderId="8" xfId="5" applyBorder="1" applyAlignment="1">
      <alignment horizontal="left"/>
    </xf>
    <xf numFmtId="164" fontId="35" fillId="11" borderId="102" xfId="6" applyNumberFormat="1" applyFill="1" applyBorder="1" applyAlignment="1">
      <alignment horizontal="center"/>
    </xf>
    <xf numFmtId="164" fontId="35" fillId="11" borderId="8" xfId="6" applyNumberFormat="1" applyFill="1" applyBorder="1" applyAlignment="1">
      <alignment horizontal="center"/>
    </xf>
    <xf numFmtId="164" fontId="35" fillId="11" borderId="103" xfId="6" applyNumberFormat="1" applyFill="1" applyBorder="1" applyAlignment="1">
      <alignment horizontal="center"/>
    </xf>
    <xf numFmtId="3" fontId="35" fillId="0" borderId="102" xfId="5" applyNumberFormat="1" applyBorder="1" applyAlignment="1" applyProtection="1">
      <alignment horizontal="center"/>
      <protection locked="0"/>
    </xf>
    <xf numFmtId="3" fontId="35" fillId="0" borderId="8" xfId="5" applyNumberFormat="1" applyBorder="1" applyAlignment="1" applyProtection="1">
      <alignment horizontal="center"/>
      <protection locked="0"/>
    </xf>
    <xf numFmtId="3" fontId="35" fillId="0" borderId="103" xfId="5" applyNumberFormat="1" applyBorder="1" applyAlignment="1" applyProtection="1">
      <alignment horizontal="center"/>
      <protection locked="0"/>
    </xf>
    <xf numFmtId="3" fontId="1" fillId="0" borderId="94" xfId="5" applyNumberFormat="1" applyFont="1" applyBorder="1" applyAlignment="1" applyProtection="1">
      <alignment horizontal="center"/>
      <protection locked="0"/>
    </xf>
    <xf numFmtId="3" fontId="35" fillId="0" borderId="95" xfId="5" applyNumberFormat="1" applyBorder="1" applyAlignment="1" applyProtection="1">
      <alignment horizontal="center"/>
      <protection locked="0"/>
    </xf>
    <xf numFmtId="3" fontId="35" fillId="0" borderId="96" xfId="5" applyNumberFormat="1" applyBorder="1" applyAlignment="1" applyProtection="1">
      <alignment horizontal="center"/>
      <protection locked="0"/>
    </xf>
    <xf numFmtId="164" fontId="1" fillId="0" borderId="94" xfId="9" applyNumberFormat="1" applyBorder="1" applyAlignment="1" applyProtection="1">
      <alignment horizontal="center"/>
      <protection locked="0"/>
    </xf>
    <xf numFmtId="164" fontId="35" fillId="0" borderId="95" xfId="9" applyNumberFormat="1" applyFont="1" applyBorder="1" applyAlignment="1" applyProtection="1">
      <alignment horizontal="center"/>
      <protection locked="0"/>
    </xf>
    <xf numFmtId="164" fontId="35" fillId="0" borderId="96" xfId="9" applyNumberFormat="1" applyFont="1" applyBorder="1" applyAlignment="1" applyProtection="1">
      <alignment horizontal="center"/>
      <protection locked="0"/>
    </xf>
    <xf numFmtId="49" fontId="6" fillId="0" borderId="8" xfId="5" applyNumberFormat="1" applyFont="1" applyBorder="1" applyAlignment="1">
      <alignment horizontal="center" vertical="center"/>
    </xf>
    <xf numFmtId="0" fontId="36" fillId="0" borderId="25" xfId="5" applyFont="1" applyBorder="1" applyAlignment="1">
      <alignment horizontal="left" wrapText="1"/>
    </xf>
    <xf numFmtId="3" fontId="36" fillId="0" borderId="94" xfId="5" applyNumberFormat="1" applyFont="1" applyBorder="1" applyAlignment="1">
      <alignment horizontal="center"/>
    </xf>
    <xf numFmtId="3" fontId="36" fillId="0" borderId="95" xfId="5" applyNumberFormat="1" applyFont="1" applyBorder="1" applyAlignment="1">
      <alignment horizontal="center"/>
    </xf>
    <xf numFmtId="3" fontId="36" fillId="0" borderId="96" xfId="5" applyNumberFormat="1" applyFont="1" applyBorder="1" applyAlignment="1">
      <alignment horizontal="center"/>
    </xf>
    <xf numFmtId="0" fontId="35" fillId="0" borderId="98" xfId="5" applyBorder="1" applyAlignment="1">
      <alignment horizontal="left"/>
    </xf>
    <xf numFmtId="164" fontId="35" fillId="11" borderId="97" xfId="5" applyNumberFormat="1" applyFill="1" applyBorder="1" applyAlignment="1">
      <alignment horizontal="center"/>
    </xf>
    <xf numFmtId="164" fontId="35" fillId="11" borderId="98" xfId="5" applyNumberFormat="1" applyFill="1" applyBorder="1" applyAlignment="1">
      <alignment horizontal="center"/>
    </xf>
    <xf numFmtId="164" fontId="35" fillId="11" borderId="99" xfId="5" applyNumberFormat="1" applyFill="1" applyBorder="1" applyAlignment="1">
      <alignment horizontal="center"/>
    </xf>
    <xf numFmtId="0" fontId="36" fillId="0" borderId="25" xfId="5" applyFont="1" applyBorder="1" applyAlignment="1">
      <alignment horizontal="left"/>
    </xf>
    <xf numFmtId="3" fontId="35" fillId="12" borderId="105" xfId="5" applyNumberFormat="1" applyFill="1" applyBorder="1" applyAlignment="1">
      <alignment horizontal="center"/>
    </xf>
    <xf numFmtId="3" fontId="35" fillId="12" borderId="25" xfId="5" applyNumberFormat="1" applyFill="1" applyBorder="1" applyAlignment="1">
      <alignment horizontal="center"/>
    </xf>
    <xf numFmtId="3" fontId="35" fillId="12" borderId="106" xfId="5" applyNumberFormat="1" applyFill="1" applyBorder="1" applyAlignment="1">
      <alignment horizontal="center"/>
    </xf>
    <xf numFmtId="0" fontId="1" fillId="0" borderId="50" xfId="5" applyFont="1" applyBorder="1" applyAlignment="1">
      <alignment horizontal="left"/>
    </xf>
    <xf numFmtId="0" fontId="35" fillId="0" borderId="50" xfId="5" applyBorder="1" applyAlignment="1">
      <alignment horizontal="left"/>
    </xf>
    <xf numFmtId="3" fontId="44" fillId="0" borderId="108" xfId="5" applyNumberFormat="1" applyFont="1" applyBorder="1" applyAlignment="1" applyProtection="1">
      <alignment horizontal="center"/>
      <protection locked="0"/>
    </xf>
    <xf numFmtId="3" fontId="44" fillId="0" borderId="50" xfId="5" applyNumberFormat="1" applyFont="1" applyBorder="1" applyAlignment="1" applyProtection="1">
      <alignment horizontal="center"/>
      <protection locked="0"/>
    </xf>
    <xf numFmtId="3" fontId="44" fillId="0" borderId="109" xfId="5" applyNumberFormat="1" applyFont="1" applyBorder="1" applyAlignment="1" applyProtection="1">
      <alignment horizontal="center"/>
      <protection locked="0"/>
    </xf>
    <xf numFmtId="3" fontId="35" fillId="0" borderId="102" xfId="8" applyNumberFormat="1" applyBorder="1" applyAlignment="1" applyProtection="1">
      <alignment horizontal="center"/>
      <protection locked="0"/>
    </xf>
    <xf numFmtId="3" fontId="0" fillId="0" borderId="8" xfId="8" applyNumberFormat="1" applyFont="1" applyBorder="1" applyAlignment="1" applyProtection="1">
      <alignment horizontal="center"/>
      <protection locked="0"/>
    </xf>
    <xf numFmtId="3" fontId="35" fillId="0" borderId="103" xfId="8" applyNumberFormat="1" applyBorder="1" applyAlignment="1" applyProtection="1">
      <alignment horizontal="center"/>
      <protection locked="0"/>
    </xf>
    <xf numFmtId="0" fontId="35" fillId="0" borderId="2" xfId="5" applyBorder="1" applyAlignment="1">
      <alignment horizontal="left"/>
    </xf>
    <xf numFmtId="0" fontId="35" fillId="0" borderId="13" xfId="5" applyBorder="1" applyAlignment="1">
      <alignment horizontal="left"/>
    </xf>
    <xf numFmtId="0" fontId="53" fillId="0" borderId="107" xfId="5" applyFont="1" applyBorder="1" applyAlignment="1">
      <alignment horizontal="left" wrapText="1"/>
    </xf>
    <xf numFmtId="0" fontId="53" fillId="0" borderId="0" xfId="5" applyFont="1" applyAlignment="1">
      <alignment horizontal="left" wrapText="1"/>
    </xf>
    <xf numFmtId="0" fontId="35" fillId="0" borderId="0" xfId="5" applyAlignment="1">
      <alignment horizontal="left"/>
    </xf>
    <xf numFmtId="3" fontId="35" fillId="11" borderId="107" xfId="5" applyNumberFormat="1" applyFill="1" applyBorder="1" applyAlignment="1">
      <alignment horizontal="center"/>
    </xf>
    <xf numFmtId="3" fontId="35" fillId="11" borderId="0" xfId="5" applyNumberFormat="1" applyFill="1" applyAlignment="1">
      <alignment horizontal="center"/>
    </xf>
    <xf numFmtId="3" fontId="35" fillId="11" borderId="110" xfId="5" applyNumberFormat="1" applyFill="1" applyBorder="1" applyAlignment="1">
      <alignment horizontal="center"/>
    </xf>
    <xf numFmtId="0" fontId="35" fillId="0" borderId="112" xfId="5" applyBorder="1" applyAlignment="1">
      <alignment horizontal="left"/>
    </xf>
    <xf numFmtId="3" fontId="35" fillId="0" borderId="113" xfId="5" applyNumberFormat="1" applyBorder="1" applyAlignment="1" applyProtection="1">
      <alignment horizontal="center"/>
      <protection locked="0"/>
    </xf>
    <xf numFmtId="3" fontId="35" fillId="0" borderId="114" xfId="5" applyNumberFormat="1" applyBorder="1" applyAlignment="1" applyProtection="1">
      <alignment horizontal="center"/>
      <protection locked="0"/>
    </xf>
    <xf numFmtId="3" fontId="35" fillId="0" borderId="115" xfId="5" applyNumberFormat="1" applyBorder="1" applyAlignment="1" applyProtection="1">
      <alignment horizontal="center"/>
      <protection locked="0"/>
    </xf>
    <xf numFmtId="0" fontId="54" fillId="0" borderId="107" xfId="5" applyFont="1" applyBorder="1" applyAlignment="1">
      <alignment horizontal="left" vertical="top" wrapText="1"/>
    </xf>
    <xf numFmtId="0" fontId="54" fillId="0" borderId="0" xfId="5" applyFont="1" applyAlignment="1">
      <alignment horizontal="left" vertical="top" wrapText="1"/>
    </xf>
    <xf numFmtId="3" fontId="35" fillId="0" borderId="116" xfId="5" applyNumberFormat="1" applyBorder="1" applyAlignment="1" applyProtection="1">
      <alignment horizontal="center"/>
      <protection locked="0"/>
    </xf>
    <xf numFmtId="3" fontId="35" fillId="0" borderId="32" xfId="5" applyNumberFormat="1" applyBorder="1" applyAlignment="1" applyProtection="1">
      <alignment horizontal="center"/>
      <protection locked="0"/>
    </xf>
    <xf numFmtId="3" fontId="35" fillId="0" borderId="117" xfId="5" applyNumberFormat="1" applyBorder="1" applyAlignment="1" applyProtection="1">
      <alignment horizontal="center"/>
      <protection locked="0"/>
    </xf>
    <xf numFmtId="3" fontId="35" fillId="0" borderId="108" xfId="8" applyNumberFormat="1" applyBorder="1" applyAlignment="1" applyProtection="1">
      <alignment horizontal="center"/>
      <protection locked="0"/>
    </xf>
    <xf numFmtId="3" fontId="0" fillId="0" borderId="50" xfId="8" applyNumberFormat="1" applyFont="1" applyBorder="1" applyAlignment="1" applyProtection="1">
      <alignment horizontal="center"/>
      <protection locked="0"/>
    </xf>
    <xf numFmtId="3" fontId="35" fillId="0" borderId="109" xfId="8" applyNumberFormat="1" applyBorder="1" applyAlignment="1" applyProtection="1">
      <alignment horizontal="center"/>
      <protection locked="0"/>
    </xf>
    <xf numFmtId="164" fontId="35" fillId="11" borderId="140" xfId="5" applyNumberFormat="1" applyFill="1" applyBorder="1" applyAlignment="1">
      <alignment horizontal="center"/>
    </xf>
    <xf numFmtId="164" fontId="35" fillId="11" borderId="124" xfId="5" applyNumberFormat="1" applyFill="1" applyBorder="1" applyAlignment="1">
      <alignment horizontal="center"/>
    </xf>
    <xf numFmtId="164" fontId="35" fillId="11" borderId="141" xfId="5" applyNumberFormat="1" applyFill="1" applyBorder="1" applyAlignment="1">
      <alignment horizontal="center"/>
    </xf>
    <xf numFmtId="0" fontId="41" fillId="0" borderId="125" xfId="5" applyFont="1" applyBorder="1" applyAlignment="1">
      <alignment horizontal="left"/>
    </xf>
    <xf numFmtId="164" fontId="41" fillId="11" borderId="100" xfId="9" applyNumberFormat="1" applyFont="1" applyFill="1" applyBorder="1" applyAlignment="1">
      <alignment horizontal="center"/>
    </xf>
    <xf numFmtId="164" fontId="41" fillId="11" borderId="3" xfId="9" applyNumberFormat="1" applyFont="1" applyFill="1" applyBorder="1" applyAlignment="1">
      <alignment horizontal="center"/>
    </xf>
    <xf numFmtId="164" fontId="41" fillId="11" borderId="7" xfId="9" applyNumberFormat="1" applyFont="1" applyFill="1" applyBorder="1" applyAlignment="1">
      <alignment horizontal="center"/>
    </xf>
    <xf numFmtId="49" fontId="62" fillId="17" borderId="90" xfId="5" applyNumberFormat="1" applyFont="1" applyFill="1" applyBorder="1" applyAlignment="1">
      <alignment horizontal="center" vertical="center"/>
    </xf>
    <xf numFmtId="49" fontId="62" fillId="17" borderId="126" xfId="5" applyNumberFormat="1" applyFont="1" applyFill="1" applyBorder="1" applyAlignment="1">
      <alignment horizontal="center" vertical="center"/>
    </xf>
    <xf numFmtId="49" fontId="62" fillId="17" borderId="127" xfId="5" applyNumberFormat="1" applyFont="1" applyFill="1" applyBorder="1" applyAlignment="1">
      <alignment horizontal="center" vertical="center"/>
    </xf>
    <xf numFmtId="49" fontId="62" fillId="17" borderId="94" xfId="5" applyNumberFormat="1" applyFont="1" applyFill="1" applyBorder="1" applyAlignment="1">
      <alignment horizontal="center" vertical="center"/>
    </xf>
    <xf numFmtId="49" fontId="62" fillId="17" borderId="95" xfId="5" applyNumberFormat="1" applyFont="1" applyFill="1" applyBorder="1" applyAlignment="1">
      <alignment horizontal="center" vertical="center"/>
    </xf>
    <xf numFmtId="49" fontId="62" fillId="17" borderId="96" xfId="5" applyNumberFormat="1" applyFont="1" applyFill="1" applyBorder="1" applyAlignment="1">
      <alignment horizontal="center" vertical="center"/>
    </xf>
    <xf numFmtId="0" fontId="35" fillId="0" borderId="17" xfId="5" applyBorder="1" applyAlignment="1">
      <alignment horizontal="center" vertical="center" wrapText="1"/>
    </xf>
    <xf numFmtId="0" fontId="35" fillId="0" borderId="2" xfId="5" applyBorder="1" applyAlignment="1">
      <alignment horizontal="center" vertical="center" wrapText="1"/>
    </xf>
    <xf numFmtId="0" fontId="35" fillId="0" borderId="1" xfId="5" applyBorder="1" applyAlignment="1">
      <alignment horizontal="center" vertical="center" wrapText="1"/>
    </xf>
    <xf numFmtId="0" fontId="35" fillId="0" borderId="19" xfId="5" applyBorder="1" applyAlignment="1">
      <alignment horizontal="center" vertical="center" wrapText="1"/>
    </xf>
    <xf numFmtId="0" fontId="35" fillId="0" borderId="0" xfId="5" applyAlignment="1">
      <alignment horizontal="center" vertical="center" wrapText="1"/>
    </xf>
    <xf numFmtId="0" fontId="35" fillId="0" borderId="20" xfId="5" applyBorder="1" applyAlignment="1">
      <alignment horizontal="center" vertical="center" wrapText="1"/>
    </xf>
    <xf numFmtId="0" fontId="48" fillId="0" borderId="19" xfId="7" applyBorder="1" applyAlignment="1" applyProtection="1">
      <alignment horizontal="center" vertical="center"/>
    </xf>
    <xf numFmtId="0" fontId="48" fillId="0" borderId="0" xfId="7" applyAlignment="1" applyProtection="1">
      <alignment horizontal="center" vertical="center"/>
    </xf>
    <xf numFmtId="0" fontId="48" fillId="0" borderId="20" xfId="7" applyBorder="1" applyAlignment="1" applyProtection="1">
      <alignment horizontal="center" vertical="center"/>
    </xf>
    <xf numFmtId="49" fontId="48" fillId="0" borderId="18" xfId="7" applyNumberFormat="1" applyBorder="1" applyAlignment="1" applyProtection="1">
      <alignment horizontal="center" vertical="center"/>
    </xf>
    <xf numFmtId="49" fontId="48" fillId="0" borderId="3" xfId="7" applyNumberFormat="1" applyBorder="1" applyAlignment="1" applyProtection="1">
      <alignment horizontal="center" vertical="center"/>
    </xf>
    <xf numFmtId="49" fontId="48" fillId="0" borderId="7" xfId="7" applyNumberFormat="1" applyBorder="1" applyAlignment="1" applyProtection="1">
      <alignment horizontal="center" vertical="center"/>
    </xf>
    <xf numFmtId="0" fontId="35" fillId="0" borderId="13" xfId="5" applyBorder="1" applyAlignment="1">
      <alignment horizontal="left" vertical="center"/>
    </xf>
    <xf numFmtId="0" fontId="35" fillId="0" borderId="14" xfId="5" applyBorder="1" applyAlignment="1">
      <alignment horizontal="left" vertical="center"/>
    </xf>
    <xf numFmtId="0" fontId="35" fillId="0" borderId="35" xfId="5" applyBorder="1" applyAlignment="1">
      <alignment horizontal="left" vertical="center"/>
    </xf>
    <xf numFmtId="0" fontId="35" fillId="0" borderId="36" xfId="5" applyBorder="1" applyAlignment="1">
      <alignment horizontal="left" vertical="center"/>
    </xf>
    <xf numFmtId="0" fontId="35" fillId="0" borderId="118" xfId="5" applyBorder="1" applyAlignment="1">
      <alignment horizontal="left"/>
    </xf>
    <xf numFmtId="164" fontId="35" fillId="11" borderId="119" xfId="5" applyNumberFormat="1" applyFill="1" applyBorder="1" applyAlignment="1">
      <alignment horizontal="center"/>
    </xf>
    <xf numFmtId="164" fontId="35" fillId="11" borderId="118" xfId="5" applyNumberFormat="1" applyFill="1" applyBorder="1" applyAlignment="1">
      <alignment horizontal="center"/>
    </xf>
    <xf numFmtId="164" fontId="35" fillId="11" borderId="120" xfId="5" applyNumberFormat="1" applyFill="1" applyBorder="1" applyAlignment="1">
      <alignment horizontal="center"/>
    </xf>
    <xf numFmtId="0" fontId="35" fillId="0" borderId="121" xfId="5" applyBorder="1" applyAlignment="1">
      <alignment horizontal="left"/>
    </xf>
    <xf numFmtId="164" fontId="35" fillId="11" borderId="122" xfId="5" applyNumberFormat="1" applyFill="1" applyBorder="1" applyAlignment="1">
      <alignment horizontal="center"/>
    </xf>
    <xf numFmtId="164" fontId="35" fillId="11" borderId="121" xfId="5" applyNumberFormat="1" applyFill="1" applyBorder="1" applyAlignment="1">
      <alignment horizontal="center"/>
    </xf>
    <xf numFmtId="164" fontId="35" fillId="11" borderId="123" xfId="5" applyNumberFormat="1" applyFill="1" applyBorder="1" applyAlignment="1">
      <alignment horizontal="center"/>
    </xf>
    <xf numFmtId="0" fontId="35" fillId="0" borderId="124" xfId="5" applyBorder="1" applyAlignment="1">
      <alignment horizontal="left"/>
    </xf>
    <xf numFmtId="0" fontId="36" fillId="0" borderId="19" xfId="0" applyFont="1" applyBorder="1" applyAlignment="1">
      <alignment horizontal="center"/>
    </xf>
    <xf numFmtId="0" fontId="36" fillId="0" borderId="0" xfId="0" applyFont="1" applyAlignment="1">
      <alignment horizontal="center"/>
    </xf>
  </cellXfs>
  <cellStyles count="10">
    <cellStyle name="Comma 2" xfId="8" xr:uid="{00000000-0005-0000-0000-000000000000}"/>
    <cellStyle name="Currency" xfId="9" builtinId="4"/>
    <cellStyle name="Currency 2" xfId="6" xr:uid="{00000000-0005-0000-0000-000002000000}"/>
    <cellStyle name="Currency 8" xfId="1" xr:uid="{00000000-0005-0000-0000-000003000000}"/>
    <cellStyle name="Hyperlink" xfId="7" builtinId="8"/>
    <cellStyle name="Normal" xfId="0" builtinId="0"/>
    <cellStyle name="Normal 19" xfId="2" xr:uid="{00000000-0005-0000-0000-000006000000}"/>
    <cellStyle name="Normal 2" xfId="5" xr:uid="{00000000-0005-0000-0000-000007000000}"/>
    <cellStyle name="Percent" xfId="3" builtinId="5"/>
    <cellStyle name="Percent 3" xfId="4" xr:uid="{00000000-0005-0000-0000-000009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3" dropStyle="combo" dx="29" fmlaLink="'Do not delete - for ADSD use'!$A$41" fmlaRange="'Do not delete - for ADSD use'!$A$42:$A$44" sel="2" val="0"/>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4" name="Oval 35">
          <a:extLst>
            <a:ext uri="{FF2B5EF4-FFF2-40B4-BE49-F238E27FC236}">
              <a16:creationId xmlns:a16="http://schemas.microsoft.com/office/drawing/2014/main" id="{00000000-0008-0000-0000-000004000000}"/>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5" name="Oval 38">
          <a:extLst>
            <a:ext uri="{FF2B5EF4-FFF2-40B4-BE49-F238E27FC236}">
              <a16:creationId xmlns:a16="http://schemas.microsoft.com/office/drawing/2014/main" id="{00000000-0008-0000-0000-000005000000}"/>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50</xdr:row>
      <xdr:rowOff>54591</xdr:rowOff>
    </xdr:from>
    <xdr:to>
      <xdr:col>11</xdr:col>
      <xdr:colOff>129654</xdr:colOff>
      <xdr:row>50</xdr:row>
      <xdr:rowOff>109182</xdr:rowOff>
    </xdr:to>
    <xdr:sp macro="" textlink="">
      <xdr:nvSpPr>
        <xdr:cNvPr id="6" name="Oval 39">
          <a:extLst>
            <a:ext uri="{FF2B5EF4-FFF2-40B4-BE49-F238E27FC236}">
              <a16:creationId xmlns:a16="http://schemas.microsoft.com/office/drawing/2014/main" id="{00000000-0008-0000-0000-000006000000}"/>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51</xdr:row>
      <xdr:rowOff>54591</xdr:rowOff>
    </xdr:from>
    <xdr:to>
      <xdr:col>11</xdr:col>
      <xdr:colOff>129654</xdr:colOff>
      <xdr:row>51</xdr:row>
      <xdr:rowOff>109182</xdr:rowOff>
    </xdr:to>
    <xdr:sp macro="" textlink="">
      <xdr:nvSpPr>
        <xdr:cNvPr id="7" name="Oval 40">
          <a:extLst>
            <a:ext uri="{FF2B5EF4-FFF2-40B4-BE49-F238E27FC236}">
              <a16:creationId xmlns:a16="http://schemas.microsoft.com/office/drawing/2014/main" id="{00000000-0008-0000-0000-000007000000}"/>
            </a:ext>
          </a:extLst>
        </xdr:cNvPr>
        <xdr:cNvSpPr>
          <a:spLocks noChangeArrowheads="1"/>
        </xdr:cNvSpPr>
      </xdr:nvSpPr>
      <xdr:spPr bwMode="auto">
        <a:xfrm>
          <a:off x="4053386"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51</xdr:row>
      <xdr:rowOff>54591</xdr:rowOff>
    </xdr:from>
    <xdr:to>
      <xdr:col>1</xdr:col>
      <xdr:colOff>129654</xdr:colOff>
      <xdr:row>51</xdr:row>
      <xdr:rowOff>109182</xdr:rowOff>
    </xdr:to>
    <xdr:sp macro="" textlink="">
      <xdr:nvSpPr>
        <xdr:cNvPr id="8" name="Oval 43">
          <a:extLst>
            <a:ext uri="{FF2B5EF4-FFF2-40B4-BE49-F238E27FC236}">
              <a16:creationId xmlns:a16="http://schemas.microsoft.com/office/drawing/2014/main" id="{00000000-0008-0000-0000-000008000000}"/>
            </a:ext>
          </a:extLst>
        </xdr:cNvPr>
        <xdr:cNvSpPr>
          <a:spLocks noChangeArrowheads="1"/>
        </xdr:cNvSpPr>
      </xdr:nvSpPr>
      <xdr:spPr bwMode="auto">
        <a:xfrm>
          <a:off x="191069"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52</xdr:row>
      <xdr:rowOff>54591</xdr:rowOff>
    </xdr:from>
    <xdr:to>
      <xdr:col>1</xdr:col>
      <xdr:colOff>129654</xdr:colOff>
      <xdr:row>52</xdr:row>
      <xdr:rowOff>109182</xdr:rowOff>
    </xdr:to>
    <xdr:sp macro="" textlink="">
      <xdr:nvSpPr>
        <xdr:cNvPr id="9" name="Oval 44">
          <a:extLst>
            <a:ext uri="{FF2B5EF4-FFF2-40B4-BE49-F238E27FC236}">
              <a16:creationId xmlns:a16="http://schemas.microsoft.com/office/drawing/2014/main" id="{00000000-0008-0000-0000-000009000000}"/>
            </a:ext>
          </a:extLst>
        </xdr:cNvPr>
        <xdr:cNvSpPr>
          <a:spLocks noChangeArrowheads="1"/>
        </xdr:cNvSpPr>
      </xdr:nvSpPr>
      <xdr:spPr bwMode="auto">
        <a:xfrm>
          <a:off x="191069" y="7629098"/>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53</xdr:row>
      <xdr:rowOff>54591</xdr:rowOff>
    </xdr:from>
    <xdr:to>
      <xdr:col>1</xdr:col>
      <xdr:colOff>129654</xdr:colOff>
      <xdr:row>53</xdr:row>
      <xdr:rowOff>109182</xdr:rowOff>
    </xdr:to>
    <xdr:sp macro="" textlink="">
      <xdr:nvSpPr>
        <xdr:cNvPr id="10" name="Oval 45">
          <a:extLst>
            <a:ext uri="{FF2B5EF4-FFF2-40B4-BE49-F238E27FC236}">
              <a16:creationId xmlns:a16="http://schemas.microsoft.com/office/drawing/2014/main" id="{00000000-0008-0000-0000-00000A000000}"/>
            </a:ext>
          </a:extLst>
        </xdr:cNvPr>
        <xdr:cNvSpPr>
          <a:spLocks noChangeArrowheads="1"/>
        </xdr:cNvSpPr>
      </xdr:nvSpPr>
      <xdr:spPr bwMode="auto">
        <a:xfrm>
          <a:off x="191069" y="779287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45</xdr:row>
      <xdr:rowOff>61415</xdr:rowOff>
    </xdr:from>
    <xdr:to>
      <xdr:col>11</xdr:col>
      <xdr:colOff>129654</xdr:colOff>
      <xdr:row>45</xdr:row>
      <xdr:rowOff>116006</xdr:rowOff>
    </xdr:to>
    <xdr:sp macro="" textlink="">
      <xdr:nvSpPr>
        <xdr:cNvPr id="13" name="Oval 33">
          <a:extLst>
            <a:ext uri="{FF2B5EF4-FFF2-40B4-BE49-F238E27FC236}">
              <a16:creationId xmlns:a16="http://schemas.microsoft.com/office/drawing/2014/main" id="{00000000-0008-0000-0000-00000D000000}"/>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52</xdr:row>
      <xdr:rowOff>61415</xdr:rowOff>
    </xdr:from>
    <xdr:to>
      <xdr:col>11</xdr:col>
      <xdr:colOff>122830</xdr:colOff>
      <xdr:row>52</xdr:row>
      <xdr:rowOff>116006</xdr:rowOff>
    </xdr:to>
    <xdr:sp macro="" textlink="">
      <xdr:nvSpPr>
        <xdr:cNvPr id="14" name="Oval 40">
          <a:extLst>
            <a:ext uri="{FF2B5EF4-FFF2-40B4-BE49-F238E27FC236}">
              <a16:creationId xmlns:a16="http://schemas.microsoft.com/office/drawing/2014/main" id="{00000000-0008-0000-0000-00000E000000}"/>
            </a:ext>
          </a:extLst>
        </xdr:cNvPr>
        <xdr:cNvSpPr>
          <a:spLocks noChangeArrowheads="1"/>
        </xdr:cNvSpPr>
      </xdr:nvSpPr>
      <xdr:spPr bwMode="auto">
        <a:xfrm>
          <a:off x="4046562" y="763592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53</xdr:row>
      <xdr:rowOff>61415</xdr:rowOff>
    </xdr:from>
    <xdr:to>
      <xdr:col>11</xdr:col>
      <xdr:colOff>122830</xdr:colOff>
      <xdr:row>53</xdr:row>
      <xdr:rowOff>116006</xdr:rowOff>
    </xdr:to>
    <xdr:sp macro="" textlink="">
      <xdr:nvSpPr>
        <xdr:cNvPr id="15" name="Oval 40">
          <a:extLst>
            <a:ext uri="{FF2B5EF4-FFF2-40B4-BE49-F238E27FC236}">
              <a16:creationId xmlns:a16="http://schemas.microsoft.com/office/drawing/2014/main" id="{00000000-0008-0000-0000-00000F000000}"/>
            </a:ext>
          </a:extLst>
        </xdr:cNvPr>
        <xdr:cNvSpPr>
          <a:spLocks noChangeArrowheads="1"/>
        </xdr:cNvSpPr>
      </xdr:nvSpPr>
      <xdr:spPr bwMode="auto">
        <a:xfrm>
          <a:off x="4046562" y="7799696"/>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304800</xdr:colOff>
          <xdr:row>10</xdr:row>
          <xdr:rowOff>158750</xdr:rowOff>
        </xdr:from>
        <xdr:to>
          <xdr:col>15</xdr:col>
          <xdr:colOff>196850</xdr:colOff>
          <xdr:row>12</xdr:row>
          <xdr:rowOff>6350</xdr:rowOff>
        </xdr:to>
        <xdr:sp macro="" textlink="">
          <xdr:nvSpPr>
            <xdr:cNvPr id="4097" name="Check Box 1" descr="For-Profit"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10</xdr:row>
          <xdr:rowOff>152400</xdr:rowOff>
        </xdr:from>
        <xdr:to>
          <xdr:col>16</xdr:col>
          <xdr:colOff>685800</xdr:colOff>
          <xdr:row>12</xdr:row>
          <xdr:rowOff>0</xdr:rowOff>
        </xdr:to>
        <xdr:sp macro="" textlink="">
          <xdr:nvSpPr>
            <xdr:cNvPr id="4098" name="Check Box 2" descr="Non-Profit"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10</xdr:row>
          <xdr:rowOff>158750</xdr:rowOff>
        </xdr:from>
        <xdr:to>
          <xdr:col>19</xdr:col>
          <xdr:colOff>101600</xdr:colOff>
          <xdr:row>12</xdr:row>
          <xdr:rowOff>6350</xdr:rowOff>
        </xdr:to>
        <xdr:sp macro="" textlink="">
          <xdr:nvSpPr>
            <xdr:cNvPr id="4099" name="Check Box 3" descr="Governmental"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558800</xdr:colOff>
          <xdr:row>3</xdr:row>
          <xdr:rowOff>82550</xdr:rowOff>
        </xdr:from>
        <xdr:to>
          <xdr:col>8</xdr:col>
          <xdr:colOff>869950</xdr:colOff>
          <xdr:row>5</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558800</xdr:colOff>
          <xdr:row>0</xdr:row>
          <xdr:rowOff>152400</xdr:rowOff>
        </xdr:from>
        <xdr:to>
          <xdr:col>8</xdr:col>
          <xdr:colOff>901700</xdr:colOff>
          <xdr:row>3</xdr:row>
          <xdr:rowOff>6350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558800</xdr:colOff>
          <xdr:row>2</xdr:row>
          <xdr:rowOff>107950</xdr:rowOff>
        </xdr:from>
        <xdr:to>
          <xdr:col>8</xdr:col>
          <xdr:colOff>901700</xdr:colOff>
          <xdr:row>3</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6350</xdr:rowOff>
        </xdr:from>
        <xdr:to>
          <xdr:col>2</xdr:col>
          <xdr:colOff>139700</xdr:colOff>
          <xdr:row>11</xdr:row>
          <xdr:rowOff>6350</xdr:rowOff>
        </xdr:to>
        <xdr:sp macro="" textlink="">
          <xdr:nvSpPr>
            <xdr:cNvPr id="4105" name="Check Box 9" descr="New Applicant or Type of Service"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184150</xdr:rowOff>
        </xdr:from>
        <xdr:to>
          <xdr:col>2</xdr:col>
          <xdr:colOff>139700</xdr:colOff>
          <xdr:row>12</xdr:row>
          <xdr:rowOff>25400</xdr:rowOff>
        </xdr:to>
        <xdr:sp macro="" textlink="">
          <xdr:nvSpPr>
            <xdr:cNvPr id="4110" name="Check Box 14" descr="Continuation of ADSD Subaward"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196850</xdr:rowOff>
        </xdr:from>
        <xdr:to>
          <xdr:col>2</xdr:col>
          <xdr:colOff>63500</xdr:colOff>
          <xdr:row>30</xdr:row>
          <xdr:rowOff>31750</xdr:rowOff>
        </xdr:to>
        <xdr:sp macro="" textlink="">
          <xdr:nvSpPr>
            <xdr:cNvPr id="4111" name="Check Box 15" descr="Check box if address if the same as Subrecipient Address"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82395</xdr:colOff>
      <xdr:row>47</xdr:row>
      <xdr:rowOff>59709</xdr:rowOff>
    </xdr:from>
    <xdr:to>
      <xdr:col>11</xdr:col>
      <xdr:colOff>130162</xdr:colOff>
      <xdr:row>48</xdr:row>
      <xdr:rowOff>3413</xdr:rowOff>
    </xdr:to>
    <xdr:sp macro="" textlink="">
      <xdr:nvSpPr>
        <xdr:cNvPr id="40" name="Oval 35">
          <a:extLst>
            <a:ext uri="{FF2B5EF4-FFF2-40B4-BE49-F238E27FC236}">
              <a16:creationId xmlns:a16="http://schemas.microsoft.com/office/drawing/2014/main" id="{00000000-0008-0000-0000-000028000000}"/>
            </a:ext>
          </a:extLst>
        </xdr:cNvPr>
        <xdr:cNvSpPr>
          <a:spLocks noChangeArrowheads="1"/>
        </xdr:cNvSpPr>
      </xdr:nvSpPr>
      <xdr:spPr bwMode="auto">
        <a:xfrm>
          <a:off x="4054765" y="8062524"/>
          <a:ext cx="47767" cy="54047"/>
        </a:xfrm>
        <a:prstGeom prst="ellipse">
          <a:avLst/>
        </a:prstGeom>
        <a:solidFill>
          <a:srgbClr val="000000"/>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6350</xdr:colOff>
          <xdr:row>36</xdr:row>
          <xdr:rowOff>234950</xdr:rowOff>
        </xdr:from>
        <xdr:to>
          <xdr:col>19</xdr:col>
          <xdr:colOff>234950</xdr:colOff>
          <xdr:row>38</xdr:row>
          <xdr:rowOff>38100</xdr:rowOff>
        </xdr:to>
        <xdr:sp macro="" textlink="">
          <xdr:nvSpPr>
            <xdr:cNvPr id="4116" name="Drop Down 20" descr="Type of Subaward"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twoCellAnchor editAs="oneCell">
    <xdr:from>
      <xdr:col>1</xdr:col>
      <xdr:colOff>0</xdr:colOff>
      <xdr:row>63</xdr:row>
      <xdr:rowOff>0</xdr:rowOff>
    </xdr:from>
    <xdr:to>
      <xdr:col>5</xdr:col>
      <xdr:colOff>7620</xdr:colOff>
      <xdr:row>64</xdr:row>
      <xdr:rowOff>121920</xdr:rowOff>
    </xdr:to>
    <xdr:pic>
      <xdr:nvPicPr>
        <xdr:cNvPr id="32" name="Picture 31" descr="http://www.sncil.org/images/Mary_Sig.GIF">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10370820"/>
          <a:ext cx="1661160" cy="2895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sharepoint.com/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ORGANIZATION/ADSD%20CC/SHARE/RD/Grants%20Management/Social%20Services/SFY%202019/Application%20and%20Tracking/2nd-Year%20Application/ADSD%20Non-Competitive%20Social%20Services%20Grant%20Application%20FY19%20-%20Par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Application Checklist"/>
      <sheetName val="Budget Detail Worksheet"/>
      <sheetName val="Budget Form A"/>
      <sheetName val="Budget Form A-1"/>
      <sheetName val="Other Funding"/>
      <sheetName val="Projected Output Measures"/>
      <sheetName val="FOR ADSD USE ONLY-do not delete"/>
    </sheetNames>
    <sheetDataSet>
      <sheetData sheetId="0" refreshError="1"/>
      <sheetData sheetId="1" refreshError="1"/>
      <sheetData sheetId="2">
        <row r="180">
          <cell r="C180" t="str">
            <v/>
          </cell>
        </row>
      </sheetData>
      <sheetData sheetId="3">
        <row r="27">
          <cell r="C27">
            <v>0</v>
          </cell>
        </row>
      </sheetData>
      <sheetData sheetId="4" refreshError="1"/>
      <sheetData sheetId="5" refreshError="1"/>
      <sheetData sheetId="6" refreshError="1"/>
      <sheetData sheetId="7">
        <row r="2">
          <cell r="A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sncilnv@aol.com" TargetMode="External"/><Relationship Id="rId16" Type="http://schemas.openxmlformats.org/officeDocument/2006/relationships/comments" Target="../comments1.xml"/><Relationship Id="rId1" Type="http://schemas.openxmlformats.org/officeDocument/2006/relationships/hyperlink" Target="mailto:sncilnv@aol.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adsd.nv.gov/uploadedFiles/agingnvgov/content/Programs/Grant/FiscalRequirements.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adsd.nv.gov/Programs/Grant/ServSpecs/Documents/" TargetMode="External"/><Relationship Id="rId7" Type="http://schemas.openxmlformats.org/officeDocument/2006/relationships/vmlDrawing" Target="../drawings/vmlDrawing3.vml"/><Relationship Id="rId2" Type="http://schemas.openxmlformats.org/officeDocument/2006/relationships/hyperlink" Target="http://adsd.nv.gov/Programs/Grant/ServSpecs/Documents/" TargetMode="External"/><Relationship Id="rId1" Type="http://schemas.openxmlformats.org/officeDocument/2006/relationships/hyperlink" Target="http://www.nvaging.net/grants/fixed_fee_rates.htm" TargetMode="External"/><Relationship Id="rId6" Type="http://schemas.openxmlformats.org/officeDocument/2006/relationships/printerSettings" Target="../printerSettings/printerSettings5.bin"/><Relationship Id="rId5" Type="http://schemas.openxmlformats.org/officeDocument/2006/relationships/hyperlink" Target="http://adsd.nv.gov/uploadedFiles/agingnvgov/content/Programs/Grant/Fixed-FeeRates.pdf" TargetMode="External"/><Relationship Id="rId4" Type="http://schemas.openxmlformats.org/officeDocument/2006/relationships/hyperlink" Target="http://www.nvaging.net/grants/fixed_fee_rates.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H65"/>
  <sheetViews>
    <sheetView showGridLines="0" tabSelected="1" view="pageLayout" topLeftCell="A40" zoomScaleNormal="100" zoomScaleSheetLayoutView="100" workbookViewId="0">
      <selection activeCell="B64" sqref="B64:O64"/>
    </sheetView>
  </sheetViews>
  <sheetFormatPr defaultColWidth="9.08984375" defaultRowHeight="12.5" x14ac:dyDescent="0.25"/>
  <cols>
    <col min="1" max="1" width="1.453125" style="49" customWidth="1"/>
    <col min="2" max="2" width="2.54296875" style="49" customWidth="1"/>
    <col min="3" max="3" width="8" style="49" customWidth="1"/>
    <col min="4" max="4" width="5.90625" style="49" customWidth="1"/>
    <col min="5" max="5" width="7.08984375" style="49" customWidth="1"/>
    <col min="6" max="6" width="8.453125" style="49" customWidth="1"/>
    <col min="7" max="7" width="1.90625" style="49" customWidth="1"/>
    <col min="8" max="8" width="2.453125" style="49" customWidth="1"/>
    <col min="9" max="9" width="13.90625" style="49" customWidth="1"/>
    <col min="10" max="10" width="0.90625" style="49" customWidth="1"/>
    <col min="11" max="11" width="1.08984375" style="49" customWidth="1"/>
    <col min="12" max="12" width="2.54296875" style="49" customWidth="1"/>
    <col min="13" max="13" width="4" style="49" customWidth="1"/>
    <col min="14" max="14" width="2.90625" style="49" customWidth="1"/>
    <col min="15" max="15" width="6.54296875" style="49" customWidth="1"/>
    <col min="16" max="16" width="4.90625" style="49" customWidth="1"/>
    <col min="17" max="17" width="12.453125" style="49" customWidth="1"/>
    <col min="18" max="18" width="6.453125" style="49" customWidth="1"/>
    <col min="19" max="19" width="4.08984375" style="49" customWidth="1"/>
    <col min="20" max="20" width="7" style="49" customWidth="1"/>
    <col min="21" max="16384" width="9.08984375" style="49"/>
  </cols>
  <sheetData>
    <row r="1" spans="1:164" s="50" customFormat="1" x14ac:dyDescent="0.25">
      <c r="A1" s="446" t="s">
        <v>65</v>
      </c>
      <c r="B1" s="447"/>
      <c r="C1" s="447"/>
      <c r="D1" s="447"/>
      <c r="E1" s="447"/>
      <c r="F1" s="447"/>
      <c r="G1" s="447"/>
      <c r="H1" s="447"/>
      <c r="I1" s="447"/>
      <c r="J1" s="447"/>
      <c r="K1" s="447"/>
      <c r="L1" s="447"/>
      <c r="M1" s="447"/>
      <c r="N1" s="447"/>
      <c r="O1" s="447"/>
      <c r="P1" s="447"/>
      <c r="Q1" s="447"/>
      <c r="R1" s="447"/>
      <c r="S1" s="447"/>
      <c r="T1" s="448"/>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row>
    <row r="2" spans="1:164" s="50" customFormat="1" ht="2.75" customHeight="1" x14ac:dyDescent="0.25">
      <c r="A2" s="51"/>
      <c r="C2" s="52"/>
      <c r="D2" s="52"/>
      <c r="E2" s="52"/>
      <c r="F2" s="52"/>
      <c r="G2" s="52"/>
      <c r="H2" s="52"/>
      <c r="I2" s="53"/>
      <c r="J2" s="52"/>
      <c r="K2" s="52"/>
      <c r="L2" s="52"/>
      <c r="M2" s="52"/>
      <c r="N2" s="52"/>
      <c r="O2" s="52"/>
      <c r="P2" s="52"/>
      <c r="Q2" s="52"/>
      <c r="R2" s="52"/>
      <c r="S2" s="52"/>
      <c r="T2" s="54"/>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row>
    <row r="3" spans="1:164" s="50" customFormat="1" ht="13.65" customHeight="1" x14ac:dyDescent="0.25">
      <c r="A3" s="449" t="s">
        <v>66</v>
      </c>
      <c r="B3" s="450"/>
      <c r="C3" s="450"/>
      <c r="D3" s="52"/>
      <c r="E3" s="52"/>
      <c r="F3" s="52"/>
      <c r="G3" s="52"/>
      <c r="H3" s="52"/>
      <c r="I3" s="53"/>
      <c r="J3" s="52"/>
      <c r="K3" s="52"/>
      <c r="L3" s="52"/>
      <c r="M3" s="52"/>
      <c r="N3" s="52"/>
      <c r="O3" s="52"/>
      <c r="P3" s="52"/>
      <c r="Q3" s="52"/>
      <c r="R3" s="52"/>
      <c r="T3" s="348"/>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row>
    <row r="4" spans="1:164" s="50" customFormat="1" ht="15" customHeight="1" x14ac:dyDescent="0.25">
      <c r="A4" s="449"/>
      <c r="B4" s="450"/>
      <c r="C4" s="450"/>
      <c r="D4" s="55"/>
      <c r="E4" s="450"/>
      <c r="F4" s="450"/>
      <c r="G4" s="55"/>
      <c r="H4" s="55"/>
      <c r="I4" s="55"/>
      <c r="J4" s="55"/>
      <c r="L4" s="55"/>
      <c r="M4" s="450"/>
      <c r="N4" s="450"/>
      <c r="O4" s="450"/>
      <c r="P4" s="53"/>
      <c r="Q4" s="53"/>
      <c r="R4" s="53"/>
      <c r="S4" s="53"/>
      <c r="T4" s="56"/>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row>
    <row r="5" spans="1:164" s="50" customFormat="1" ht="7.5" customHeight="1" thickBot="1" x14ac:dyDescent="0.3">
      <c r="A5" s="451"/>
      <c r="B5" s="452"/>
      <c r="C5" s="452"/>
      <c r="D5" s="452"/>
      <c r="E5" s="57"/>
      <c r="F5" s="452"/>
      <c r="G5" s="452"/>
      <c r="H5" s="452"/>
      <c r="I5" s="453"/>
      <c r="J5" s="453"/>
      <c r="K5" s="453"/>
      <c r="L5" s="453"/>
      <c r="M5" s="58"/>
      <c r="N5" s="58"/>
      <c r="O5" s="58"/>
      <c r="P5" s="58"/>
      <c r="Q5" s="58"/>
      <c r="R5" s="58"/>
      <c r="S5" s="58"/>
      <c r="T5" s="5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row>
    <row r="6" spans="1:164" s="60" customFormat="1" ht="7.4" customHeight="1" x14ac:dyDescent="0.25">
      <c r="A6" s="422" t="s">
        <v>287</v>
      </c>
      <c r="B6" s="423"/>
      <c r="C6" s="423"/>
      <c r="D6" s="423"/>
      <c r="E6" s="423"/>
      <c r="F6" s="423"/>
      <c r="G6" s="423"/>
      <c r="H6" s="423"/>
      <c r="I6" s="423"/>
      <c r="J6" s="423"/>
      <c r="K6" s="423"/>
      <c r="L6" s="423"/>
      <c r="M6" s="423"/>
      <c r="N6" s="423"/>
      <c r="O6" s="423"/>
      <c r="P6" s="423"/>
      <c r="Q6" s="423"/>
      <c r="R6" s="423"/>
      <c r="S6" s="423"/>
      <c r="T6" s="424"/>
      <c r="U6" s="49"/>
      <c r="V6" s="49"/>
      <c r="W6" s="49"/>
      <c r="X6" s="49"/>
      <c r="Y6" s="49"/>
      <c r="Z6" s="49"/>
      <c r="AA6" s="49"/>
    </row>
    <row r="7" spans="1:164" s="60" customFormat="1" ht="53.4" customHeight="1" x14ac:dyDescent="0.25">
      <c r="A7" s="425"/>
      <c r="B7" s="423"/>
      <c r="C7" s="423"/>
      <c r="D7" s="423"/>
      <c r="E7" s="423"/>
      <c r="F7" s="423"/>
      <c r="G7" s="423"/>
      <c r="H7" s="423"/>
      <c r="I7" s="423"/>
      <c r="J7" s="423"/>
      <c r="K7" s="423"/>
      <c r="L7" s="423"/>
      <c r="M7" s="423"/>
      <c r="N7" s="423"/>
      <c r="O7" s="423"/>
      <c r="P7" s="423"/>
      <c r="Q7" s="423"/>
      <c r="R7" s="423"/>
      <c r="S7" s="423"/>
      <c r="T7" s="424"/>
      <c r="U7" s="49"/>
      <c r="V7" s="49"/>
      <c r="W7" s="49"/>
      <c r="X7" s="49"/>
      <c r="Y7" s="49"/>
      <c r="Z7" s="49"/>
      <c r="AA7" s="49"/>
    </row>
    <row r="8" spans="1:164" ht="19.649999999999999" customHeight="1" thickBot="1" x14ac:dyDescent="0.3">
      <c r="A8" s="426" t="s">
        <v>67</v>
      </c>
      <c r="B8" s="427"/>
      <c r="C8" s="427"/>
      <c r="D8" s="427"/>
      <c r="E8" s="427"/>
      <c r="F8" s="427"/>
      <c r="G8" s="427"/>
      <c r="H8" s="427"/>
      <c r="I8" s="427"/>
      <c r="J8" s="427"/>
      <c r="K8" s="427"/>
      <c r="L8" s="427"/>
      <c r="M8" s="427"/>
      <c r="N8" s="427"/>
      <c r="O8" s="427"/>
      <c r="P8" s="427"/>
      <c r="Q8" s="427"/>
      <c r="R8" s="427"/>
      <c r="S8" s="427"/>
      <c r="T8" s="428"/>
      <c r="AB8" s="60"/>
      <c r="AC8" s="60"/>
      <c r="AD8" s="60"/>
    </row>
    <row r="9" spans="1:164" ht="3" customHeight="1" x14ac:dyDescent="0.25">
      <c r="A9" s="344"/>
      <c r="B9" s="345"/>
      <c r="C9" s="345"/>
      <c r="D9" s="345"/>
      <c r="E9" s="345"/>
      <c r="F9" s="345"/>
      <c r="G9" s="346"/>
      <c r="H9" s="344"/>
      <c r="I9" s="345"/>
      <c r="J9" s="345"/>
      <c r="K9" s="345"/>
      <c r="L9" s="345"/>
      <c r="M9" s="345"/>
      <c r="N9" s="346"/>
      <c r="O9" s="344"/>
      <c r="P9" s="345"/>
      <c r="Q9" s="345"/>
      <c r="R9" s="345"/>
      <c r="S9" s="345"/>
      <c r="T9" s="346"/>
      <c r="AB9" s="60"/>
      <c r="AC9" s="60"/>
      <c r="AD9" s="60"/>
    </row>
    <row r="10" spans="1:164" s="62" customFormat="1" ht="12.75" customHeight="1" x14ac:dyDescent="0.25">
      <c r="A10" s="429" t="s">
        <v>91</v>
      </c>
      <c r="B10" s="430"/>
      <c r="C10" s="430"/>
      <c r="D10" s="430"/>
      <c r="E10" s="430"/>
      <c r="F10" s="430"/>
      <c r="G10" s="77"/>
      <c r="H10" s="431" t="s">
        <v>92</v>
      </c>
      <c r="I10" s="432"/>
      <c r="J10" s="432"/>
      <c r="K10" s="432"/>
      <c r="L10" s="432"/>
      <c r="M10" s="432"/>
      <c r="N10" s="433"/>
      <c r="O10" s="429" t="s">
        <v>93</v>
      </c>
      <c r="P10" s="434"/>
      <c r="Q10" s="434"/>
      <c r="R10" s="434"/>
      <c r="S10" s="434"/>
      <c r="T10" s="435"/>
      <c r="X10" s="49"/>
      <c r="Y10" s="49"/>
      <c r="Z10" s="49"/>
      <c r="AA10" s="49"/>
      <c r="AB10" s="60"/>
      <c r="AC10" s="60"/>
      <c r="AD10" s="60"/>
    </row>
    <row r="11" spans="1:164" ht="16.5" customHeight="1" x14ac:dyDescent="0.25">
      <c r="A11" s="45"/>
      <c r="B11" s="46"/>
      <c r="C11" s="436" t="s">
        <v>273</v>
      </c>
      <c r="D11" s="436"/>
      <c r="E11" s="436"/>
      <c r="F11" s="436"/>
      <c r="G11" s="63"/>
      <c r="H11" s="431"/>
      <c r="I11" s="432"/>
      <c r="J11" s="432"/>
      <c r="K11" s="432"/>
      <c r="L11" s="432"/>
      <c r="M11" s="432"/>
      <c r="N11" s="433"/>
      <c r="O11" s="341"/>
      <c r="P11" s="342"/>
      <c r="Q11" s="60"/>
      <c r="R11" s="342"/>
      <c r="S11" s="342"/>
      <c r="T11" s="343"/>
      <c r="AB11" s="60"/>
      <c r="AC11" s="60"/>
      <c r="AD11" s="60"/>
    </row>
    <row r="12" spans="1:164" ht="12.75" customHeight="1" x14ac:dyDescent="0.25">
      <c r="A12" s="47"/>
      <c r="B12" s="48"/>
      <c r="C12" s="436" t="s">
        <v>276</v>
      </c>
      <c r="D12" s="436"/>
      <c r="E12" s="436"/>
      <c r="F12" s="436"/>
      <c r="G12" s="67"/>
      <c r="H12" s="68"/>
      <c r="I12" s="457">
        <f>'Budget Summary'!B8</f>
        <v>19993.995999999999</v>
      </c>
      <c r="J12" s="458"/>
      <c r="K12" s="458"/>
      <c r="L12" s="458"/>
      <c r="M12" s="459"/>
      <c r="N12" s="69"/>
      <c r="O12" s="341"/>
      <c r="P12" s="342"/>
      <c r="Q12" s="60"/>
      <c r="R12" s="342"/>
      <c r="S12" s="342"/>
      <c r="T12" s="343"/>
      <c r="AB12" s="60"/>
      <c r="AC12" s="60"/>
      <c r="AD12" s="60"/>
    </row>
    <row r="13" spans="1:164" ht="15.75" customHeight="1" x14ac:dyDescent="0.25">
      <c r="A13" s="417" t="s">
        <v>275</v>
      </c>
      <c r="B13" s="418"/>
      <c r="C13" s="418"/>
      <c r="D13" s="419" t="s">
        <v>314</v>
      </c>
      <c r="E13" s="420"/>
      <c r="F13" s="421"/>
      <c r="G13" s="66"/>
      <c r="H13" s="68"/>
      <c r="I13" s="460"/>
      <c r="J13" s="461"/>
      <c r="K13" s="461"/>
      <c r="L13" s="461"/>
      <c r="M13" s="462"/>
      <c r="N13" s="69"/>
      <c r="O13" s="463" t="s">
        <v>94</v>
      </c>
      <c r="P13" s="464"/>
      <c r="Q13" s="60" t="s">
        <v>95</v>
      </c>
      <c r="R13" s="350" t="s">
        <v>247</v>
      </c>
      <c r="S13" s="342"/>
      <c r="T13" s="343"/>
      <c r="AB13" s="60"/>
      <c r="AC13" s="60"/>
      <c r="AD13" s="60"/>
    </row>
    <row r="14" spans="1:164" ht="4.4000000000000004" customHeight="1" thickBot="1" x14ac:dyDescent="0.3">
      <c r="A14" s="70"/>
      <c r="B14" s="71"/>
      <c r="C14" s="71"/>
      <c r="D14" s="71"/>
      <c r="E14" s="71"/>
      <c r="F14" s="71"/>
      <c r="G14" s="72"/>
      <c r="H14" s="70"/>
      <c r="I14" s="73"/>
      <c r="J14" s="73"/>
      <c r="K14" s="73"/>
      <c r="L14" s="73"/>
      <c r="M14" s="73"/>
      <c r="N14" s="74"/>
      <c r="O14" s="347"/>
      <c r="P14" s="71"/>
      <c r="Q14" s="71"/>
      <c r="R14" s="71"/>
      <c r="S14" s="71"/>
      <c r="T14" s="72"/>
      <c r="AB14" s="60"/>
      <c r="AC14" s="60"/>
      <c r="AD14" s="60"/>
    </row>
    <row r="15" spans="1:164" ht="13.65" customHeight="1" thickBot="1" x14ac:dyDescent="0.3">
      <c r="A15" s="454" t="s">
        <v>96</v>
      </c>
      <c r="B15" s="455"/>
      <c r="C15" s="455"/>
      <c r="D15" s="455"/>
      <c r="E15" s="455"/>
      <c r="F15" s="455"/>
      <c r="G15" s="455"/>
      <c r="H15" s="455"/>
      <c r="I15" s="455"/>
      <c r="J15" s="455"/>
      <c r="K15" s="455"/>
      <c r="L15" s="455"/>
      <c r="M15" s="455"/>
      <c r="N15" s="455"/>
      <c r="O15" s="455"/>
      <c r="P15" s="455"/>
      <c r="Q15" s="455"/>
      <c r="R15" s="455"/>
      <c r="S15" s="455"/>
      <c r="T15" s="456"/>
      <c r="AB15" s="60"/>
      <c r="AC15" s="60"/>
      <c r="AD15" s="60"/>
    </row>
    <row r="16" spans="1:164" ht="12.9" customHeight="1" thickTop="1" x14ac:dyDescent="0.25">
      <c r="A16" s="437" t="s">
        <v>283</v>
      </c>
      <c r="B16" s="438"/>
      <c r="C16" s="438"/>
      <c r="D16" s="438"/>
      <c r="E16" s="438"/>
      <c r="F16" s="438"/>
      <c r="G16" s="438"/>
      <c r="H16" s="438"/>
      <c r="I16" s="438"/>
      <c r="J16" s="439"/>
      <c r="K16" s="440" t="s">
        <v>68</v>
      </c>
      <c r="L16" s="441"/>
      <c r="M16" s="441"/>
      <c r="N16" s="441"/>
      <c r="O16" s="441"/>
      <c r="P16" s="441"/>
      <c r="Q16" s="441"/>
      <c r="R16" s="441"/>
      <c r="S16" s="441"/>
      <c r="T16" s="442"/>
      <c r="AB16" s="60"/>
      <c r="AC16" s="60"/>
      <c r="AD16" s="60"/>
    </row>
    <row r="17" spans="1:30" ht="26.4" customHeight="1" x14ac:dyDescent="0.25">
      <c r="A17" s="429" t="s">
        <v>69</v>
      </c>
      <c r="B17" s="434"/>
      <c r="C17" s="434"/>
      <c r="D17" s="410" t="s">
        <v>288</v>
      </c>
      <c r="E17" s="411"/>
      <c r="F17" s="411"/>
      <c r="G17" s="411"/>
      <c r="H17" s="411"/>
      <c r="I17" s="412"/>
      <c r="J17" s="86"/>
      <c r="K17" s="443" t="s">
        <v>69</v>
      </c>
      <c r="L17" s="434"/>
      <c r="M17" s="434"/>
      <c r="N17" s="62"/>
      <c r="O17" s="410" t="s">
        <v>296</v>
      </c>
      <c r="P17" s="411"/>
      <c r="Q17" s="411"/>
      <c r="R17" s="411"/>
      <c r="S17" s="411"/>
      <c r="T17" s="444"/>
      <c r="AB17" s="60"/>
      <c r="AC17" s="60"/>
      <c r="AD17" s="60"/>
    </row>
    <row r="18" spans="1:30" ht="12.9" customHeight="1" x14ac:dyDescent="0.25">
      <c r="A18" s="429" t="s">
        <v>70</v>
      </c>
      <c r="B18" s="430"/>
      <c r="C18" s="430"/>
      <c r="D18" s="410" t="s">
        <v>289</v>
      </c>
      <c r="E18" s="411"/>
      <c r="F18" s="411"/>
      <c r="G18" s="411"/>
      <c r="H18" s="411"/>
      <c r="I18" s="412"/>
      <c r="J18" s="86"/>
      <c r="K18" s="443" t="s">
        <v>70</v>
      </c>
      <c r="L18" s="434"/>
      <c r="M18" s="434"/>
      <c r="N18" s="434"/>
      <c r="O18" s="410" t="s">
        <v>289</v>
      </c>
      <c r="P18" s="411"/>
      <c r="Q18" s="411"/>
      <c r="R18" s="411"/>
      <c r="S18" s="411"/>
      <c r="T18" s="412"/>
      <c r="AB18" s="60"/>
      <c r="AC18" s="60"/>
      <c r="AD18" s="60"/>
    </row>
    <row r="19" spans="1:30" ht="12.9" customHeight="1" x14ac:dyDescent="0.25">
      <c r="A19" s="429" t="s">
        <v>71</v>
      </c>
      <c r="B19" s="434"/>
      <c r="C19" s="434"/>
      <c r="D19" s="410" t="s">
        <v>290</v>
      </c>
      <c r="E19" s="411"/>
      <c r="F19" s="411"/>
      <c r="G19" s="411"/>
      <c r="H19" s="411"/>
      <c r="I19" s="412"/>
      <c r="J19" s="86"/>
      <c r="K19" s="443" t="s">
        <v>71</v>
      </c>
      <c r="L19" s="434"/>
      <c r="M19" s="434"/>
      <c r="N19" s="434"/>
      <c r="O19" s="410" t="s">
        <v>290</v>
      </c>
      <c r="P19" s="411"/>
      <c r="Q19" s="411"/>
      <c r="R19" s="411"/>
      <c r="S19" s="411"/>
      <c r="T19" s="412"/>
      <c r="AB19" s="60"/>
      <c r="AC19" s="60"/>
      <c r="AD19" s="60"/>
    </row>
    <row r="20" spans="1:30" ht="12.9" customHeight="1" x14ac:dyDescent="0.25">
      <c r="A20" s="429" t="s">
        <v>72</v>
      </c>
      <c r="B20" s="434"/>
      <c r="C20" s="434"/>
      <c r="D20" s="445">
        <v>89146</v>
      </c>
      <c r="E20" s="411"/>
      <c r="F20" s="411"/>
      <c r="G20" s="411"/>
      <c r="H20" s="411"/>
      <c r="I20" s="412"/>
      <c r="J20" s="86"/>
      <c r="K20" s="443" t="s">
        <v>72</v>
      </c>
      <c r="L20" s="434"/>
      <c r="M20" s="434"/>
      <c r="N20" s="434"/>
      <c r="O20" s="445">
        <v>89146</v>
      </c>
      <c r="P20" s="411"/>
      <c r="Q20" s="411"/>
      <c r="R20" s="411"/>
      <c r="S20" s="411"/>
      <c r="T20" s="412"/>
      <c r="AB20" s="60"/>
      <c r="AC20" s="60"/>
      <c r="AD20" s="60"/>
    </row>
    <row r="21" spans="1:30" ht="12.9" customHeight="1" x14ac:dyDescent="0.25">
      <c r="A21" s="429" t="s">
        <v>73</v>
      </c>
      <c r="B21" s="434"/>
      <c r="C21" s="434"/>
      <c r="D21" s="410" t="s">
        <v>191</v>
      </c>
      <c r="E21" s="411"/>
      <c r="F21" s="411"/>
      <c r="G21" s="411"/>
      <c r="H21" s="411"/>
      <c r="I21" s="412"/>
      <c r="J21" s="86"/>
      <c r="K21" s="443" t="s">
        <v>73</v>
      </c>
      <c r="L21" s="434"/>
      <c r="M21" s="434"/>
      <c r="N21" s="62"/>
      <c r="O21" s="410" t="s">
        <v>191</v>
      </c>
      <c r="P21" s="411"/>
      <c r="Q21" s="411"/>
      <c r="R21" s="411"/>
      <c r="S21" s="411"/>
      <c r="T21" s="412"/>
      <c r="AB21" s="60"/>
      <c r="AC21" s="60"/>
      <c r="AD21" s="60"/>
    </row>
    <row r="22" spans="1:30" ht="17.899999999999999" customHeight="1" x14ac:dyDescent="0.3">
      <c r="A22" s="466" t="s">
        <v>86</v>
      </c>
      <c r="B22" s="467"/>
      <c r="C22" s="467"/>
      <c r="D22" s="467"/>
      <c r="E22" s="467"/>
      <c r="F22" s="467"/>
      <c r="G22" s="467"/>
      <c r="H22" s="467"/>
      <c r="I22" s="467"/>
      <c r="J22" s="468"/>
      <c r="K22" s="469" t="s">
        <v>74</v>
      </c>
      <c r="L22" s="467"/>
      <c r="M22" s="467"/>
      <c r="N22" s="467"/>
      <c r="O22" s="467"/>
      <c r="P22" s="467"/>
      <c r="Q22" s="467"/>
      <c r="R22" s="467"/>
      <c r="S22" s="467"/>
      <c r="T22" s="470"/>
      <c r="AB22" s="60"/>
      <c r="AC22" s="60"/>
      <c r="AD22" s="60"/>
    </row>
    <row r="23" spans="1:30" ht="12.9" customHeight="1" x14ac:dyDescent="0.25">
      <c r="A23" s="429" t="s">
        <v>75</v>
      </c>
      <c r="B23" s="434"/>
      <c r="C23" s="434"/>
      <c r="D23" s="434"/>
      <c r="E23" s="410" t="s">
        <v>291</v>
      </c>
      <c r="F23" s="411"/>
      <c r="G23" s="411"/>
      <c r="H23" s="411"/>
      <c r="I23" s="412"/>
      <c r="J23" s="87"/>
      <c r="K23" s="443" t="s">
        <v>75</v>
      </c>
      <c r="L23" s="434"/>
      <c r="M23" s="434"/>
      <c r="N23" s="434"/>
      <c r="O23" s="434"/>
      <c r="P23" s="410" t="s">
        <v>291</v>
      </c>
      <c r="Q23" s="411"/>
      <c r="R23" s="411"/>
      <c r="S23" s="411"/>
      <c r="T23" s="412"/>
      <c r="AB23" s="60"/>
      <c r="AC23" s="60"/>
      <c r="AD23" s="60"/>
    </row>
    <row r="24" spans="1:30" ht="12.9" customHeight="1" x14ac:dyDescent="0.25">
      <c r="A24" s="429" t="s">
        <v>76</v>
      </c>
      <c r="B24" s="434"/>
      <c r="C24" s="434"/>
      <c r="D24" s="434"/>
      <c r="E24" s="410" t="s">
        <v>292</v>
      </c>
      <c r="F24" s="411"/>
      <c r="G24" s="411"/>
      <c r="H24" s="411"/>
      <c r="I24" s="412"/>
      <c r="J24" s="87"/>
      <c r="K24" s="443" t="s">
        <v>76</v>
      </c>
      <c r="L24" s="434"/>
      <c r="M24" s="434"/>
      <c r="N24" s="434"/>
      <c r="O24" s="434"/>
      <c r="P24" s="410" t="s">
        <v>292</v>
      </c>
      <c r="Q24" s="411"/>
      <c r="R24" s="411"/>
      <c r="S24" s="411"/>
      <c r="T24" s="412"/>
      <c r="AB24" s="60"/>
      <c r="AC24" s="60"/>
      <c r="AD24" s="60"/>
    </row>
    <row r="25" spans="1:30" ht="12.9" customHeight="1" x14ac:dyDescent="0.25">
      <c r="A25" s="429" t="s">
        <v>77</v>
      </c>
      <c r="B25" s="434"/>
      <c r="C25" s="434"/>
      <c r="D25" s="434"/>
      <c r="E25" s="465" t="s">
        <v>293</v>
      </c>
      <c r="F25" s="411"/>
      <c r="G25" s="411"/>
      <c r="H25" s="411"/>
      <c r="I25" s="412"/>
      <c r="J25" s="87"/>
      <c r="K25" s="443" t="s">
        <v>77</v>
      </c>
      <c r="L25" s="434"/>
      <c r="M25" s="434"/>
      <c r="N25" s="434"/>
      <c r="O25" s="434"/>
      <c r="P25" s="465" t="s">
        <v>293</v>
      </c>
      <c r="Q25" s="411"/>
      <c r="R25" s="411"/>
      <c r="S25" s="411"/>
      <c r="T25" s="444"/>
    </row>
    <row r="26" spans="1:30" ht="12.9" customHeight="1" x14ac:dyDescent="0.25">
      <c r="A26" s="429" t="s">
        <v>78</v>
      </c>
      <c r="B26" s="434"/>
      <c r="C26" s="434"/>
      <c r="D26" s="434"/>
      <c r="E26" s="410" t="s">
        <v>294</v>
      </c>
      <c r="F26" s="411"/>
      <c r="G26" s="411"/>
      <c r="H26" s="411"/>
      <c r="I26" s="412"/>
      <c r="J26" s="87"/>
      <c r="K26" s="443" t="s">
        <v>78</v>
      </c>
      <c r="L26" s="434"/>
      <c r="M26" s="434"/>
      <c r="N26" s="434"/>
      <c r="O26" s="434"/>
      <c r="P26" s="410" t="s">
        <v>294</v>
      </c>
      <c r="Q26" s="411"/>
      <c r="R26" s="411"/>
      <c r="S26" s="411"/>
      <c r="T26" s="412"/>
    </row>
    <row r="27" spans="1:30" ht="13.65" customHeight="1" x14ac:dyDescent="0.25">
      <c r="A27" s="429" t="s">
        <v>79</v>
      </c>
      <c r="B27" s="434"/>
      <c r="C27" s="434"/>
      <c r="D27" s="474"/>
      <c r="E27" s="410" t="s">
        <v>295</v>
      </c>
      <c r="F27" s="411"/>
      <c r="G27" s="411"/>
      <c r="H27" s="411"/>
      <c r="I27" s="412"/>
      <c r="J27" s="87"/>
      <c r="K27" s="443" t="s">
        <v>79</v>
      </c>
      <c r="L27" s="434"/>
      <c r="M27" s="434"/>
      <c r="N27" s="434"/>
      <c r="O27" s="474"/>
      <c r="P27" s="410" t="s">
        <v>295</v>
      </c>
      <c r="Q27" s="411"/>
      <c r="R27" s="411"/>
      <c r="S27" s="411"/>
      <c r="T27" s="412"/>
    </row>
    <row r="28" spans="1:30" ht="19.399999999999999" customHeight="1" thickBot="1" x14ac:dyDescent="0.35">
      <c r="A28" s="491" t="s">
        <v>101</v>
      </c>
      <c r="B28" s="492"/>
      <c r="C28" s="492"/>
      <c r="D28" s="492"/>
      <c r="E28" s="492"/>
      <c r="F28" s="492"/>
      <c r="G28" s="492"/>
      <c r="H28" s="492"/>
      <c r="I28" s="492"/>
      <c r="J28" s="88"/>
      <c r="K28" s="89"/>
      <c r="L28" s="90"/>
      <c r="M28" s="90"/>
      <c r="N28" s="90"/>
      <c r="O28" s="90"/>
      <c r="P28" s="90"/>
      <c r="Q28" s="90"/>
      <c r="R28" s="90"/>
      <c r="S28" s="90"/>
      <c r="T28" s="91"/>
    </row>
    <row r="29" spans="1:30" ht="17.899999999999999" customHeight="1" thickTop="1" x14ac:dyDescent="0.3">
      <c r="A29" s="429" t="s">
        <v>100</v>
      </c>
      <c r="B29" s="434"/>
      <c r="C29" s="434"/>
      <c r="D29" s="474"/>
      <c r="E29" s="410" t="s">
        <v>317</v>
      </c>
      <c r="F29" s="411"/>
      <c r="G29" s="411"/>
      <c r="H29" s="411"/>
      <c r="I29" s="412"/>
      <c r="J29" s="76"/>
      <c r="K29" s="76"/>
      <c r="L29" s="493" t="s">
        <v>102</v>
      </c>
      <c r="M29" s="493"/>
      <c r="N29" s="493"/>
      <c r="O29" s="493"/>
      <c r="P29" s="493"/>
      <c r="Q29" s="493"/>
      <c r="R29" s="493"/>
      <c r="S29" s="493"/>
      <c r="T29" s="92"/>
    </row>
    <row r="30" spans="1:30" ht="13" x14ac:dyDescent="0.25">
      <c r="A30" s="93"/>
      <c r="B30" s="94"/>
      <c r="C30" s="95" t="s">
        <v>226</v>
      </c>
      <c r="D30" s="94"/>
      <c r="E30" s="94"/>
      <c r="F30" s="94"/>
      <c r="G30" s="94"/>
      <c r="H30" s="94"/>
      <c r="I30" s="94"/>
      <c r="J30" s="46"/>
      <c r="L30" s="475" t="s">
        <v>297</v>
      </c>
      <c r="M30" s="476"/>
      <c r="N30" s="476"/>
      <c r="O30" s="476"/>
      <c r="P30" s="476"/>
      <c r="Q30" s="476"/>
      <c r="R30" s="476"/>
      <c r="S30" s="477"/>
      <c r="T30" s="96"/>
    </row>
    <row r="31" spans="1:30" ht="13" x14ac:dyDescent="0.25">
      <c r="A31" s="429" t="s">
        <v>70</v>
      </c>
      <c r="B31" s="430"/>
      <c r="C31" s="430"/>
      <c r="D31" s="410" t="s">
        <v>289</v>
      </c>
      <c r="E31" s="411"/>
      <c r="F31" s="411"/>
      <c r="G31" s="411"/>
      <c r="H31" s="411"/>
      <c r="I31" s="412"/>
      <c r="K31" s="62"/>
      <c r="T31" s="77"/>
    </row>
    <row r="32" spans="1:30" ht="12.75" customHeight="1" x14ac:dyDescent="0.25">
      <c r="A32" s="429" t="s">
        <v>71</v>
      </c>
      <c r="B32" s="434"/>
      <c r="C32" s="434"/>
      <c r="D32" s="410" t="s">
        <v>290</v>
      </c>
      <c r="E32" s="411"/>
      <c r="F32" s="411"/>
      <c r="G32" s="411"/>
      <c r="H32" s="411"/>
      <c r="I32" s="412"/>
      <c r="L32" s="488" t="s">
        <v>103</v>
      </c>
      <c r="M32" s="488"/>
      <c r="N32" s="488"/>
      <c r="O32" s="488"/>
      <c r="P32" s="488"/>
      <c r="Q32" s="488"/>
      <c r="R32" s="488"/>
      <c r="S32" s="488"/>
      <c r="T32" s="67"/>
    </row>
    <row r="33" spans="1:20" ht="13" x14ac:dyDescent="0.25">
      <c r="A33" s="429" t="s">
        <v>72</v>
      </c>
      <c r="B33" s="434"/>
      <c r="C33" s="434"/>
      <c r="D33" s="445">
        <v>89146</v>
      </c>
      <c r="E33" s="411"/>
      <c r="F33" s="411"/>
      <c r="G33" s="411"/>
      <c r="H33" s="411"/>
      <c r="I33" s="412"/>
      <c r="L33" s="475" t="s">
        <v>298</v>
      </c>
      <c r="M33" s="476"/>
      <c r="N33" s="476"/>
      <c r="O33" s="476"/>
      <c r="P33" s="476"/>
      <c r="Q33" s="476"/>
      <c r="R33" s="476"/>
      <c r="S33" s="477"/>
      <c r="T33" s="96"/>
    </row>
    <row r="34" spans="1:20" ht="7.5" customHeight="1" thickBot="1" x14ac:dyDescent="0.3">
      <c r="A34" s="70"/>
      <c r="B34" s="71"/>
      <c r="C34" s="71"/>
      <c r="D34" s="71"/>
      <c r="E34" s="71"/>
      <c r="F34" s="71"/>
      <c r="G34" s="71"/>
      <c r="H34" s="71"/>
      <c r="I34" s="71"/>
      <c r="J34" s="71"/>
      <c r="K34" s="71"/>
      <c r="L34" s="71"/>
      <c r="M34" s="71"/>
      <c r="N34" s="71"/>
      <c r="O34" s="71"/>
      <c r="P34" s="71"/>
      <c r="Q34" s="71"/>
      <c r="R34" s="71"/>
      <c r="S34" s="71"/>
      <c r="T34" s="72"/>
    </row>
    <row r="35" spans="1:20" ht="3.75" customHeight="1" x14ac:dyDescent="0.25">
      <c r="A35" s="44"/>
      <c r="B35" s="61"/>
      <c r="C35" s="61"/>
      <c r="D35" s="61"/>
      <c r="E35" s="97"/>
      <c r="F35" s="97"/>
      <c r="G35" s="97"/>
      <c r="H35" s="97"/>
      <c r="I35" s="97"/>
      <c r="J35" s="98"/>
      <c r="K35" s="44"/>
      <c r="L35" s="61"/>
      <c r="M35" s="61"/>
      <c r="N35" s="61"/>
      <c r="O35" s="61"/>
      <c r="P35" s="97"/>
      <c r="Q35" s="97"/>
      <c r="R35" s="97"/>
      <c r="S35" s="97"/>
      <c r="T35" s="214"/>
    </row>
    <row r="36" spans="1:20" ht="14.15" customHeight="1" x14ac:dyDescent="0.25">
      <c r="A36" s="429" t="s">
        <v>280</v>
      </c>
      <c r="B36" s="434"/>
      <c r="C36" s="434"/>
      <c r="D36" s="434"/>
      <c r="E36" s="434"/>
      <c r="F36" s="434"/>
      <c r="G36" s="434"/>
      <c r="H36" s="434"/>
      <c r="I36" s="434"/>
      <c r="J36" s="435"/>
      <c r="K36" s="429" t="s">
        <v>217</v>
      </c>
      <c r="L36" s="434"/>
      <c r="M36" s="434"/>
      <c r="N36" s="434"/>
      <c r="O36" s="434"/>
      <c r="P36" s="434"/>
      <c r="Q36" s="434"/>
      <c r="R36" s="434"/>
      <c r="S36" s="434"/>
      <c r="T36" s="435"/>
    </row>
    <row r="37" spans="1:20" ht="13" x14ac:dyDescent="0.25">
      <c r="A37" s="68"/>
      <c r="B37" s="415" t="s">
        <v>281</v>
      </c>
      <c r="C37" s="415"/>
      <c r="D37" s="415"/>
      <c r="E37" s="415"/>
      <c r="F37" s="415"/>
      <c r="G37" s="415"/>
      <c r="H37" s="415"/>
      <c r="I37" s="415"/>
      <c r="J37" s="67"/>
      <c r="K37" s="75"/>
      <c r="L37" s="478" t="s">
        <v>250</v>
      </c>
      <c r="M37" s="479"/>
      <c r="N37" s="479"/>
      <c r="O37" s="479"/>
      <c r="P37" s="479"/>
      <c r="Q37" s="479"/>
      <c r="R37" s="479"/>
      <c r="S37" s="479"/>
      <c r="T37" s="480"/>
    </row>
    <row r="38" spans="1:20" ht="17.25" customHeight="1" x14ac:dyDescent="0.25">
      <c r="A38" s="68"/>
      <c r="B38" s="485" t="s">
        <v>299</v>
      </c>
      <c r="C38" s="486"/>
      <c r="D38" s="486"/>
      <c r="E38" s="486"/>
      <c r="F38" s="486"/>
      <c r="G38" s="486"/>
      <c r="H38" s="486"/>
      <c r="I38" s="487"/>
      <c r="J38" s="67"/>
      <c r="K38" s="75"/>
      <c r="L38" s="62"/>
      <c r="T38" s="77"/>
    </row>
    <row r="39" spans="1:20" ht="5.75" customHeight="1" thickBot="1" x14ac:dyDescent="0.3">
      <c r="A39" s="70"/>
      <c r="B39" s="71"/>
      <c r="C39" s="71"/>
      <c r="D39" s="71"/>
      <c r="E39" s="71"/>
      <c r="F39" s="71"/>
      <c r="G39" s="71"/>
      <c r="H39" s="71"/>
      <c r="I39" s="71"/>
      <c r="J39" s="72"/>
      <c r="K39" s="85"/>
      <c r="L39" s="71"/>
      <c r="M39" s="215"/>
      <c r="N39" s="215"/>
      <c r="O39" s="215"/>
      <c r="P39" s="215"/>
      <c r="Q39" s="215"/>
      <c r="R39" s="215"/>
      <c r="S39" s="215"/>
      <c r="T39" s="216"/>
    </row>
    <row r="40" spans="1:20" ht="13.4" customHeight="1" x14ac:dyDescent="0.25">
      <c r="A40" s="471" t="s">
        <v>104</v>
      </c>
      <c r="B40" s="472"/>
      <c r="C40" s="472"/>
      <c r="D40" s="472"/>
      <c r="E40" s="472"/>
      <c r="F40" s="472"/>
      <c r="G40" s="472"/>
      <c r="H40" s="472"/>
      <c r="I40" s="472"/>
      <c r="J40" s="473"/>
      <c r="K40" s="61"/>
      <c r="L40" s="481" t="s">
        <v>215</v>
      </c>
      <c r="M40" s="481"/>
      <c r="N40" s="481"/>
      <c r="O40" s="481"/>
      <c r="P40" s="481"/>
      <c r="Q40" s="481"/>
      <c r="R40" s="481"/>
      <c r="S40" s="481"/>
      <c r="T40" s="482"/>
    </row>
    <row r="41" spans="1:20" ht="23.75" customHeight="1" x14ac:dyDescent="0.25">
      <c r="A41" s="75"/>
      <c r="B41" s="413" t="s">
        <v>274</v>
      </c>
      <c r="C41" s="413"/>
      <c r="D41" s="413"/>
      <c r="E41" s="413"/>
      <c r="F41" s="413"/>
      <c r="G41" s="413"/>
      <c r="H41" s="413"/>
      <c r="I41" s="413"/>
      <c r="J41" s="414"/>
      <c r="L41" s="483"/>
      <c r="M41" s="483"/>
      <c r="N41" s="483"/>
      <c r="O41" s="483"/>
      <c r="P41" s="483"/>
      <c r="Q41" s="483"/>
      <c r="R41" s="483"/>
      <c r="S41" s="483"/>
      <c r="T41" s="484"/>
    </row>
    <row r="42" spans="1:20" ht="17.25" customHeight="1" x14ac:dyDescent="0.25">
      <c r="A42" s="75"/>
      <c r="B42" s="410" t="s">
        <v>303</v>
      </c>
      <c r="C42" s="411"/>
      <c r="D42" s="411"/>
      <c r="E42" s="411"/>
      <c r="F42" s="411"/>
      <c r="G42" s="411"/>
      <c r="H42" s="411"/>
      <c r="I42" s="412"/>
      <c r="J42" s="404"/>
      <c r="L42" s="413" t="s">
        <v>97</v>
      </c>
      <c r="M42" s="413"/>
      <c r="N42" s="413"/>
      <c r="O42" s="413"/>
      <c r="P42" s="413"/>
      <c r="Q42" s="413"/>
      <c r="R42" s="413"/>
      <c r="S42" s="413"/>
      <c r="T42" s="414"/>
    </row>
    <row r="43" spans="1:20" ht="5.4" customHeight="1" thickBot="1" x14ac:dyDescent="0.3">
      <c r="A43" s="85"/>
      <c r="B43" s="405"/>
      <c r="C43" s="405"/>
      <c r="D43" s="405"/>
      <c r="E43" s="405"/>
      <c r="F43" s="405"/>
      <c r="G43" s="405"/>
      <c r="H43" s="405"/>
      <c r="I43" s="405"/>
      <c r="J43" s="406"/>
      <c r="L43" s="413"/>
      <c r="M43" s="413"/>
      <c r="N43" s="413"/>
      <c r="O43" s="413"/>
      <c r="P43" s="413"/>
      <c r="Q43" s="413"/>
      <c r="R43" s="413"/>
      <c r="S43" s="413"/>
      <c r="T43" s="414"/>
    </row>
    <row r="44" spans="1:20" ht="12.9" customHeight="1" x14ac:dyDescent="0.25">
      <c r="A44" s="471" t="s">
        <v>105</v>
      </c>
      <c r="B44" s="472"/>
      <c r="C44" s="472"/>
      <c r="D44" s="472"/>
      <c r="E44" s="472"/>
      <c r="F44" s="472"/>
      <c r="G44" s="472"/>
      <c r="H44" s="472"/>
      <c r="I44" s="472"/>
      <c r="J44" s="473"/>
      <c r="K44" s="68"/>
      <c r="L44" s="413"/>
      <c r="M44" s="413"/>
      <c r="N44" s="413"/>
      <c r="O44" s="413"/>
      <c r="P44" s="413"/>
      <c r="Q44" s="413"/>
      <c r="R44" s="413"/>
      <c r="S44" s="413"/>
      <c r="T44" s="414"/>
    </row>
    <row r="45" spans="1:20" ht="11.25" customHeight="1" x14ac:dyDescent="0.2">
      <c r="A45" s="75"/>
      <c r="B45" s="513" t="s">
        <v>98</v>
      </c>
      <c r="C45" s="513"/>
      <c r="D45" s="513"/>
      <c r="E45" s="513"/>
      <c r="F45" s="513"/>
      <c r="G45" s="513"/>
      <c r="H45" s="513"/>
      <c r="I45" s="513"/>
      <c r="J45" s="77"/>
      <c r="K45" s="68"/>
      <c r="L45" s="415"/>
      <c r="M45" s="415"/>
      <c r="N45" s="415"/>
      <c r="O45" s="415"/>
      <c r="P45" s="415"/>
      <c r="Q45" s="415"/>
      <c r="R45" s="415"/>
      <c r="S45" s="415"/>
      <c r="T45" s="416"/>
    </row>
    <row r="46" spans="1:20" x14ac:dyDescent="0.25">
      <c r="A46" s="68"/>
      <c r="B46" s="514" t="s">
        <v>300</v>
      </c>
      <c r="C46" s="515"/>
      <c r="D46" s="515"/>
      <c r="E46" s="515"/>
      <c r="F46" s="515"/>
      <c r="G46" s="515"/>
      <c r="H46" s="515"/>
      <c r="I46" s="516"/>
      <c r="J46" s="67"/>
      <c r="K46" s="68"/>
      <c r="L46" s="78"/>
      <c r="M46" s="521" t="s">
        <v>315</v>
      </c>
      <c r="N46" s="522"/>
      <c r="O46" s="522"/>
      <c r="P46" s="522"/>
      <c r="Q46" s="522"/>
      <c r="R46" s="522"/>
      <c r="S46" s="522"/>
      <c r="T46" s="523"/>
    </row>
    <row r="47" spans="1:20" x14ac:dyDescent="0.25">
      <c r="A47" s="68"/>
      <c r="B47" s="517"/>
      <c r="C47" s="518"/>
      <c r="D47" s="518"/>
      <c r="E47" s="518"/>
      <c r="F47" s="518"/>
      <c r="G47" s="518"/>
      <c r="H47" s="518"/>
      <c r="I47" s="519"/>
      <c r="J47" s="67"/>
      <c r="K47" s="68"/>
      <c r="L47" s="78"/>
      <c r="M47" s="521" t="s">
        <v>316</v>
      </c>
      <c r="N47" s="522"/>
      <c r="O47" s="522"/>
      <c r="P47" s="522"/>
      <c r="Q47" s="522"/>
      <c r="R47" s="522"/>
      <c r="S47" s="522"/>
      <c r="T47" s="523"/>
    </row>
    <row r="48" spans="1:20" ht="9" customHeight="1" x14ac:dyDescent="0.25">
      <c r="A48" s="68"/>
      <c r="B48" s="520"/>
      <c r="C48" s="486"/>
      <c r="D48" s="486"/>
      <c r="E48" s="486"/>
      <c r="F48" s="486"/>
      <c r="G48" s="486"/>
      <c r="H48" s="486"/>
      <c r="I48" s="487"/>
      <c r="J48" s="67"/>
      <c r="K48" s="68"/>
      <c r="L48" s="524"/>
      <c r="M48" s="526"/>
      <c r="N48" s="515"/>
      <c r="O48" s="515"/>
      <c r="P48" s="515"/>
      <c r="Q48" s="515"/>
      <c r="R48" s="515"/>
      <c r="S48" s="515"/>
      <c r="T48" s="527"/>
    </row>
    <row r="49" spans="1:20" ht="4.4000000000000004" customHeight="1" thickBot="1" x14ac:dyDescent="0.3">
      <c r="A49" s="70"/>
      <c r="B49" s="71"/>
      <c r="C49" s="71"/>
      <c r="D49" s="71"/>
      <c r="E49" s="71"/>
      <c r="F49" s="71"/>
      <c r="G49" s="71"/>
      <c r="H49" s="71"/>
      <c r="I49" s="71"/>
      <c r="J49" s="72"/>
      <c r="K49" s="68"/>
      <c r="L49" s="525"/>
      <c r="M49" s="486"/>
      <c r="N49" s="486"/>
      <c r="O49" s="486"/>
      <c r="P49" s="486"/>
      <c r="Q49" s="486"/>
      <c r="R49" s="486"/>
      <c r="S49" s="486"/>
      <c r="T49" s="528"/>
    </row>
    <row r="50" spans="1:20" ht="13" x14ac:dyDescent="0.25">
      <c r="A50" s="471" t="s">
        <v>106</v>
      </c>
      <c r="B50" s="472"/>
      <c r="C50" s="472"/>
      <c r="D50" s="472"/>
      <c r="E50" s="472"/>
      <c r="F50" s="472"/>
      <c r="G50" s="472"/>
      <c r="H50" s="472"/>
      <c r="I50" s="472"/>
      <c r="J50" s="473"/>
      <c r="K50" s="68"/>
      <c r="L50" s="78"/>
      <c r="M50" s="501"/>
      <c r="N50" s="411"/>
      <c r="O50" s="411"/>
      <c r="P50" s="411"/>
      <c r="Q50" s="411"/>
      <c r="R50" s="411"/>
      <c r="S50" s="411"/>
      <c r="T50" s="444"/>
    </row>
    <row r="51" spans="1:20" ht="13.4" customHeight="1" x14ac:dyDescent="0.25">
      <c r="A51" s="75"/>
      <c r="B51" s="415" t="s">
        <v>99</v>
      </c>
      <c r="C51" s="415"/>
      <c r="D51" s="415"/>
      <c r="E51" s="415"/>
      <c r="F51" s="415"/>
      <c r="G51" s="415"/>
      <c r="H51" s="415"/>
      <c r="I51" s="415"/>
      <c r="J51" s="77"/>
      <c r="K51" s="68"/>
      <c r="L51" s="78"/>
      <c r="M51" s="501"/>
      <c r="N51" s="411"/>
      <c r="O51" s="411"/>
      <c r="P51" s="411"/>
      <c r="Q51" s="411"/>
      <c r="R51" s="411"/>
      <c r="S51" s="411"/>
      <c r="T51" s="444"/>
    </row>
    <row r="52" spans="1:20" x14ac:dyDescent="0.25">
      <c r="A52" s="68"/>
      <c r="B52" s="78"/>
      <c r="C52" s="501" t="s">
        <v>301</v>
      </c>
      <c r="D52" s="411"/>
      <c r="E52" s="411"/>
      <c r="F52" s="411"/>
      <c r="G52" s="411"/>
      <c r="H52" s="411"/>
      <c r="I52" s="412"/>
      <c r="J52" s="66"/>
      <c r="K52" s="68"/>
      <c r="L52" s="78"/>
      <c r="M52" s="501"/>
      <c r="N52" s="411"/>
      <c r="O52" s="411"/>
      <c r="P52" s="411"/>
      <c r="Q52" s="411"/>
      <c r="R52" s="411"/>
      <c r="S52" s="411"/>
      <c r="T52" s="444"/>
    </row>
    <row r="53" spans="1:20" x14ac:dyDescent="0.25">
      <c r="A53" s="68"/>
      <c r="B53" s="78"/>
      <c r="C53" s="501" t="s">
        <v>302</v>
      </c>
      <c r="D53" s="411"/>
      <c r="E53" s="411"/>
      <c r="F53" s="411"/>
      <c r="G53" s="411"/>
      <c r="H53" s="411"/>
      <c r="I53" s="412"/>
      <c r="J53" s="66"/>
      <c r="K53" s="68"/>
      <c r="L53" s="78"/>
      <c r="M53" s="501"/>
      <c r="N53" s="411"/>
      <c r="O53" s="411"/>
      <c r="P53" s="411"/>
      <c r="Q53" s="411"/>
      <c r="R53" s="411"/>
      <c r="S53" s="411"/>
      <c r="T53" s="444"/>
    </row>
    <row r="54" spans="1:20" x14ac:dyDescent="0.25">
      <c r="A54" s="68"/>
      <c r="B54" s="78"/>
      <c r="C54" s="501"/>
      <c r="D54" s="411"/>
      <c r="E54" s="411"/>
      <c r="F54" s="411"/>
      <c r="G54" s="411"/>
      <c r="H54" s="411"/>
      <c r="I54" s="412"/>
      <c r="J54" s="66"/>
      <c r="K54" s="68"/>
      <c r="L54" s="78"/>
      <c r="M54" s="501"/>
      <c r="N54" s="411"/>
      <c r="O54" s="411"/>
      <c r="P54" s="411"/>
      <c r="Q54" s="411"/>
      <c r="R54" s="411"/>
      <c r="S54" s="411"/>
      <c r="T54" s="444"/>
    </row>
    <row r="55" spans="1:20" s="80" customFormat="1" ht="5" customHeight="1" thickBot="1" x14ac:dyDescent="0.3">
      <c r="A55" s="70"/>
      <c r="B55" s="71"/>
      <c r="C55" s="71"/>
      <c r="D55" s="71"/>
      <c r="E55" s="71"/>
      <c r="F55" s="71"/>
      <c r="G55" s="71"/>
      <c r="H55" s="71"/>
      <c r="I55" s="71"/>
      <c r="J55" s="79"/>
      <c r="K55" s="70"/>
      <c r="L55" s="71"/>
      <c r="M55" s="71"/>
      <c r="N55" s="71"/>
      <c r="O55" s="71"/>
      <c r="P55" s="71"/>
      <c r="Q55" s="71"/>
      <c r="R55" s="71"/>
      <c r="S55" s="71"/>
      <c r="T55" s="72"/>
    </row>
    <row r="56" spans="1:20" s="80" customFormat="1" ht="17.899999999999999" customHeight="1" x14ac:dyDescent="0.25">
      <c r="A56" s="502" t="s">
        <v>216</v>
      </c>
      <c r="B56" s="503"/>
      <c r="C56" s="503"/>
      <c r="D56" s="503"/>
      <c r="E56" s="503"/>
      <c r="F56" s="503"/>
      <c r="G56" s="503"/>
      <c r="H56" s="503"/>
      <c r="I56" s="503"/>
      <c r="J56" s="503"/>
      <c r="K56" s="503"/>
      <c r="L56" s="503"/>
      <c r="M56" s="503"/>
      <c r="N56" s="503"/>
      <c r="O56" s="503"/>
      <c r="P56" s="503"/>
      <c r="Q56" s="503"/>
      <c r="R56" s="503"/>
      <c r="S56" s="503"/>
      <c r="T56" s="504"/>
    </row>
    <row r="57" spans="1:20" s="80" customFormat="1" ht="19.399999999999999" customHeight="1" x14ac:dyDescent="0.25">
      <c r="A57" s="505"/>
      <c r="B57" s="506"/>
      <c r="C57" s="506"/>
      <c r="D57" s="506"/>
      <c r="E57" s="506"/>
      <c r="F57" s="506"/>
      <c r="G57" s="506"/>
      <c r="H57" s="506"/>
      <c r="I57" s="506"/>
      <c r="J57" s="506"/>
      <c r="K57" s="506"/>
      <c r="L57" s="506"/>
      <c r="M57" s="506"/>
      <c r="N57" s="506"/>
      <c r="O57" s="506"/>
      <c r="P57" s="506"/>
      <c r="Q57" s="506"/>
      <c r="R57" s="506"/>
      <c r="S57" s="506"/>
      <c r="T57" s="507"/>
    </row>
    <row r="58" spans="1:20" ht="13" x14ac:dyDescent="0.25">
      <c r="A58" s="508" t="s">
        <v>80</v>
      </c>
      <c r="B58" s="509"/>
      <c r="C58" s="509"/>
      <c r="D58" s="509"/>
      <c r="E58" s="509"/>
      <c r="F58" s="509"/>
      <c r="G58" s="509"/>
      <c r="H58" s="509"/>
      <c r="I58" s="509"/>
      <c r="J58" s="509"/>
      <c r="K58" s="509"/>
      <c r="L58" s="509"/>
      <c r="M58" s="509"/>
      <c r="N58" s="509"/>
      <c r="O58" s="509"/>
      <c r="P58" s="509"/>
      <c r="Q58" s="509"/>
      <c r="R58" s="509"/>
      <c r="S58" s="509"/>
      <c r="T58" s="510"/>
    </row>
    <row r="59" spans="1:20" ht="3.65" customHeight="1" x14ac:dyDescent="0.25">
      <c r="A59" s="75"/>
      <c r="B59" s="62"/>
      <c r="C59" s="62"/>
      <c r="D59" s="62"/>
      <c r="E59" s="62"/>
      <c r="F59" s="62"/>
      <c r="G59" s="62"/>
      <c r="T59" s="67"/>
    </row>
    <row r="60" spans="1:20" ht="13" x14ac:dyDescent="0.25">
      <c r="A60" s="494" t="s">
        <v>81</v>
      </c>
      <c r="B60" s="495"/>
      <c r="C60" s="496"/>
      <c r="D60" s="497" t="s">
        <v>318</v>
      </c>
      <c r="E60" s="498"/>
      <c r="F60" s="498"/>
      <c r="G60" s="498"/>
      <c r="H60" s="498"/>
      <c r="I60" s="498"/>
      <c r="J60" s="499" t="s">
        <v>82</v>
      </c>
      <c r="K60" s="495"/>
      <c r="L60" s="495"/>
      <c r="M60" s="495"/>
      <c r="N60" s="496"/>
      <c r="O60" s="497" t="s">
        <v>319</v>
      </c>
      <c r="P60" s="498"/>
      <c r="Q60" s="498"/>
      <c r="R60" s="498"/>
      <c r="S60" s="498"/>
      <c r="T60" s="500"/>
    </row>
    <row r="61" spans="1:20" ht="6.75" customHeight="1" x14ac:dyDescent="0.25">
      <c r="A61" s="68"/>
      <c r="T61" s="67"/>
    </row>
    <row r="62" spans="1:20" ht="13" x14ac:dyDescent="0.25">
      <c r="A62" s="494" t="s">
        <v>83</v>
      </c>
      <c r="B62" s="495"/>
      <c r="C62" s="496"/>
      <c r="D62" s="410" t="s">
        <v>320</v>
      </c>
      <c r="E62" s="411"/>
      <c r="F62" s="411"/>
      <c r="G62" s="411"/>
      <c r="H62" s="411"/>
      <c r="I62" s="411"/>
      <c r="J62" s="411"/>
      <c r="K62" s="411"/>
      <c r="L62" s="411"/>
      <c r="M62" s="411"/>
      <c r="N62" s="411"/>
      <c r="O62" s="411"/>
      <c r="P62" s="411"/>
      <c r="Q62" s="411"/>
      <c r="R62" s="411"/>
      <c r="S62" s="411"/>
      <c r="T62" s="444"/>
    </row>
    <row r="63" spans="1:20" ht="10.4" customHeight="1" x14ac:dyDescent="0.25">
      <c r="A63" s="68"/>
      <c r="P63" s="81"/>
      <c r="Q63" s="81"/>
      <c r="R63" s="81"/>
      <c r="S63" s="81"/>
      <c r="T63" s="82"/>
    </row>
    <row r="64" spans="1:20" ht="13.4" customHeight="1" x14ac:dyDescent="0.25">
      <c r="A64" s="68"/>
      <c r="B64" s="511"/>
      <c r="C64" s="511"/>
      <c r="D64" s="511"/>
      <c r="E64" s="511"/>
      <c r="F64" s="511"/>
      <c r="G64" s="511"/>
      <c r="H64" s="511"/>
      <c r="I64" s="511"/>
      <c r="J64" s="511"/>
      <c r="K64" s="511"/>
      <c r="L64" s="511"/>
      <c r="M64" s="511"/>
      <c r="N64" s="511"/>
      <c r="O64" s="511"/>
      <c r="P64" s="83"/>
      <c r="Q64" s="512">
        <v>44650</v>
      </c>
      <c r="R64" s="512"/>
      <c r="S64" s="512"/>
      <c r="T64" s="84"/>
    </row>
    <row r="65" spans="1:20" ht="14" customHeight="1" thickBot="1" x14ac:dyDescent="0.3">
      <c r="A65" s="70"/>
      <c r="B65" s="489" t="s">
        <v>84</v>
      </c>
      <c r="C65" s="489"/>
      <c r="D65" s="489"/>
      <c r="E65" s="489"/>
      <c r="F65" s="489"/>
      <c r="G65" s="489"/>
      <c r="H65" s="489"/>
      <c r="I65" s="489"/>
      <c r="J65" s="489"/>
      <c r="K65" s="489"/>
      <c r="L65" s="489"/>
      <c r="M65" s="489"/>
      <c r="N65" s="489"/>
      <c r="O65" s="489"/>
      <c r="P65" s="71"/>
      <c r="Q65" s="490" t="s">
        <v>85</v>
      </c>
      <c r="R65" s="490"/>
      <c r="S65" s="490"/>
      <c r="T65" s="349"/>
    </row>
  </sheetData>
  <sheetProtection algorithmName="SHA-512" hashValue="QaNUYhy0dlQ5oLG4NxtiT1f8fC4XaAuJTAsfRF9+ekhaDDRD53kpwXZmtf/WcDObgNQ0OJUoS8Z5IkFz4LC0VQ==" saltValue="wgT4bHZZg5Yru3RLdJBhTA==" spinCount="100000" sheet="1" formatCells="0" formatColumns="0" formatRows="0" insertHyperlinks="0" selectLockedCells="1"/>
  <mergeCells count="115">
    <mergeCell ref="Q64:S64"/>
    <mergeCell ref="M51:T51"/>
    <mergeCell ref="C52:I52"/>
    <mergeCell ref="M52:T52"/>
    <mergeCell ref="B45:I45"/>
    <mergeCell ref="B46:I48"/>
    <mergeCell ref="M46:T46"/>
    <mergeCell ref="M47:T47"/>
    <mergeCell ref="L48:L49"/>
    <mergeCell ref="M48:T49"/>
    <mergeCell ref="B65:O65"/>
    <mergeCell ref="Q65:S65"/>
    <mergeCell ref="A28:I28"/>
    <mergeCell ref="L29:S29"/>
    <mergeCell ref="A31:C31"/>
    <mergeCell ref="D31:I31"/>
    <mergeCell ref="A60:C60"/>
    <mergeCell ref="D60:I60"/>
    <mergeCell ref="J60:N60"/>
    <mergeCell ref="O60:T60"/>
    <mergeCell ref="A62:C62"/>
    <mergeCell ref="D62:T62"/>
    <mergeCell ref="C53:I53"/>
    <mergeCell ref="M53:T53"/>
    <mergeCell ref="C54:I54"/>
    <mergeCell ref="M54:T54"/>
    <mergeCell ref="A56:T57"/>
    <mergeCell ref="A58:T58"/>
    <mergeCell ref="A50:J50"/>
    <mergeCell ref="M50:T50"/>
    <mergeCell ref="B51:I51"/>
    <mergeCell ref="A44:J44"/>
    <mergeCell ref="A36:J36"/>
    <mergeCell ref="B64:O64"/>
    <mergeCell ref="B37:I37"/>
    <mergeCell ref="A40:J40"/>
    <mergeCell ref="A32:C32"/>
    <mergeCell ref="A26:D26"/>
    <mergeCell ref="E26:I26"/>
    <mergeCell ref="K26:O26"/>
    <mergeCell ref="P26:T26"/>
    <mergeCell ref="A27:D27"/>
    <mergeCell ref="E27:I27"/>
    <mergeCell ref="K27:O27"/>
    <mergeCell ref="P27:T27"/>
    <mergeCell ref="A29:D29"/>
    <mergeCell ref="E29:I29"/>
    <mergeCell ref="L30:S30"/>
    <mergeCell ref="K36:T36"/>
    <mergeCell ref="L37:T37"/>
    <mergeCell ref="L40:T41"/>
    <mergeCell ref="B38:I38"/>
    <mergeCell ref="D32:I32"/>
    <mergeCell ref="L32:S32"/>
    <mergeCell ref="A33:C33"/>
    <mergeCell ref="D33:I33"/>
    <mergeCell ref="L33:S33"/>
    <mergeCell ref="B41:J41"/>
    <mergeCell ref="A25:D25"/>
    <mergeCell ref="E25:I25"/>
    <mergeCell ref="K25:O25"/>
    <mergeCell ref="P25:T25"/>
    <mergeCell ref="A22:J22"/>
    <mergeCell ref="K22:T22"/>
    <mergeCell ref="A23:D23"/>
    <mergeCell ref="E23:I23"/>
    <mergeCell ref="K23:O23"/>
    <mergeCell ref="P23:T23"/>
    <mergeCell ref="K18:N18"/>
    <mergeCell ref="O18:T18"/>
    <mergeCell ref="A19:C19"/>
    <mergeCell ref="D19:I19"/>
    <mergeCell ref="K19:N19"/>
    <mergeCell ref="O19:T19"/>
    <mergeCell ref="A21:C21"/>
    <mergeCell ref="D21:I21"/>
    <mergeCell ref="A24:D24"/>
    <mergeCell ref="E24:I24"/>
    <mergeCell ref="K24:O24"/>
    <mergeCell ref="P24:T24"/>
    <mergeCell ref="A1:T1"/>
    <mergeCell ref="A3:C4"/>
    <mergeCell ref="E4:F4"/>
    <mergeCell ref="M4:O4"/>
    <mergeCell ref="A5:D5"/>
    <mergeCell ref="F5:H5"/>
    <mergeCell ref="I5:L5"/>
    <mergeCell ref="C11:F11"/>
    <mergeCell ref="A15:T15"/>
    <mergeCell ref="I12:M13"/>
    <mergeCell ref="O13:P13"/>
    <mergeCell ref="B42:I42"/>
    <mergeCell ref="L42:T45"/>
    <mergeCell ref="A13:C13"/>
    <mergeCell ref="D13:F13"/>
    <mergeCell ref="A6:T7"/>
    <mergeCell ref="A8:T8"/>
    <mergeCell ref="A10:F10"/>
    <mergeCell ref="H10:N11"/>
    <mergeCell ref="O10:T10"/>
    <mergeCell ref="C12:F12"/>
    <mergeCell ref="A16:J16"/>
    <mergeCell ref="K16:T16"/>
    <mergeCell ref="A17:C17"/>
    <mergeCell ref="D17:I17"/>
    <mergeCell ref="K17:M17"/>
    <mergeCell ref="O17:T17"/>
    <mergeCell ref="A20:C20"/>
    <mergeCell ref="D20:I20"/>
    <mergeCell ref="K20:N20"/>
    <mergeCell ref="O20:T20"/>
    <mergeCell ref="K21:M21"/>
    <mergeCell ref="O21:T21"/>
    <mergeCell ref="A18:C18"/>
    <mergeCell ref="D18:I18"/>
  </mergeCells>
  <dataValidations count="1">
    <dataValidation type="textLength" operator="equal" allowBlank="1" showInputMessage="1" showErrorMessage="1" error="All DUNS Numbers are 9 digits. Please try again." prompt="All DUNS Numbers are 9 digits" sqref="L33:S33" xr:uid="{00000000-0002-0000-0000-000000000000}">
      <formula1>9</formula1>
    </dataValidation>
  </dataValidations>
  <hyperlinks>
    <hyperlink ref="E25" r:id="rId1" xr:uid="{00000000-0004-0000-0000-000000000000}"/>
    <hyperlink ref="P25" r:id="rId2" xr:uid="{00000000-0004-0000-0000-000001000000}"/>
  </hyperlinks>
  <printOptions horizontalCentered="1"/>
  <pageMargins left="0.55000000000000004" right="0.64" top="0.66" bottom="0.72" header="0.5" footer="0.5"/>
  <pageSetup scale="86" orientation="portrait" r:id="rId3"/>
  <headerFooter alignWithMargins="0">
    <oddFooter>&amp;L&amp;9SILC – Short Form Subaward Application&amp;R&amp;9Revised 10/2021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ltText="For-Profit">
                <anchor moveWithCells="1">
                  <from>
                    <xdr:col>14</xdr:col>
                    <xdr:colOff>304800</xdr:colOff>
                    <xdr:row>10</xdr:row>
                    <xdr:rowOff>158750</xdr:rowOff>
                  </from>
                  <to>
                    <xdr:col>15</xdr:col>
                    <xdr:colOff>196850</xdr:colOff>
                    <xdr:row>12</xdr:row>
                    <xdr:rowOff>6350</xdr:rowOff>
                  </to>
                </anchor>
              </controlPr>
            </control>
          </mc:Choice>
        </mc:AlternateContent>
        <mc:AlternateContent xmlns:mc="http://schemas.openxmlformats.org/markup-compatibility/2006">
          <mc:Choice Requires="x14">
            <control shapeId="4098" r:id="rId7" name="Check Box 2">
              <controlPr defaultSize="0" autoFill="0" autoLine="0" autoPict="0" altText="Non-Profit">
                <anchor moveWithCells="1">
                  <from>
                    <xdr:col>16</xdr:col>
                    <xdr:colOff>336550</xdr:colOff>
                    <xdr:row>10</xdr:row>
                    <xdr:rowOff>152400</xdr:rowOff>
                  </from>
                  <to>
                    <xdr:col>16</xdr:col>
                    <xdr:colOff>685800</xdr:colOff>
                    <xdr:row>12</xdr:row>
                    <xdr:rowOff>0</xdr:rowOff>
                  </to>
                </anchor>
              </controlPr>
            </control>
          </mc:Choice>
        </mc:AlternateContent>
        <mc:AlternateContent xmlns:mc="http://schemas.openxmlformats.org/markup-compatibility/2006">
          <mc:Choice Requires="x14">
            <control shapeId="4099" r:id="rId8" name="Check Box 3">
              <controlPr defaultSize="0" autoFill="0" autoLine="0" autoPict="0" altText="Governmental">
                <anchor moveWithCells="1">
                  <from>
                    <xdr:col>18</xdr:col>
                    <xdr:colOff>6350</xdr:colOff>
                    <xdr:row>10</xdr:row>
                    <xdr:rowOff>158750</xdr:rowOff>
                  </from>
                  <to>
                    <xdr:col>19</xdr:col>
                    <xdr:colOff>101600</xdr:colOff>
                    <xdr:row>12</xdr:row>
                    <xdr:rowOff>6350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558800</xdr:colOff>
                    <xdr:row>3</xdr:row>
                    <xdr:rowOff>82550</xdr:rowOff>
                  </from>
                  <to>
                    <xdr:col>8</xdr:col>
                    <xdr:colOff>869950</xdr:colOff>
                    <xdr:row>5</xdr:row>
                    <xdr:rowOff>6350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558800</xdr:colOff>
                    <xdr:row>0</xdr:row>
                    <xdr:rowOff>152400</xdr:rowOff>
                  </from>
                  <to>
                    <xdr:col>8</xdr:col>
                    <xdr:colOff>901700</xdr:colOff>
                    <xdr:row>3</xdr:row>
                    <xdr:rowOff>6350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558800</xdr:colOff>
                    <xdr:row>2</xdr:row>
                    <xdr:rowOff>107950</xdr:rowOff>
                  </from>
                  <to>
                    <xdr:col>8</xdr:col>
                    <xdr:colOff>901700</xdr:colOff>
                    <xdr:row>3</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ltText="New Applicant or Type of Service">
                <anchor moveWithCells="1">
                  <from>
                    <xdr:col>0</xdr:col>
                    <xdr:colOff>107950</xdr:colOff>
                    <xdr:row>10</xdr:row>
                    <xdr:rowOff>6350</xdr:rowOff>
                  </from>
                  <to>
                    <xdr:col>2</xdr:col>
                    <xdr:colOff>139700</xdr:colOff>
                    <xdr:row>11</xdr:row>
                    <xdr:rowOff>6350</xdr:rowOff>
                  </to>
                </anchor>
              </controlPr>
            </control>
          </mc:Choice>
        </mc:AlternateContent>
        <mc:AlternateContent xmlns:mc="http://schemas.openxmlformats.org/markup-compatibility/2006">
          <mc:Choice Requires="x14">
            <control shapeId="4110" r:id="rId13" name="Check Box 14">
              <controlPr defaultSize="0" autoFill="0" autoLine="0" autoPict="0" altText="Continuation of ADSD Subaward">
                <anchor moveWithCells="1">
                  <from>
                    <xdr:col>0</xdr:col>
                    <xdr:colOff>107950</xdr:colOff>
                    <xdr:row>10</xdr:row>
                    <xdr:rowOff>184150</xdr:rowOff>
                  </from>
                  <to>
                    <xdr:col>2</xdr:col>
                    <xdr:colOff>139700</xdr:colOff>
                    <xdr:row>12</xdr:row>
                    <xdr:rowOff>25400</xdr:rowOff>
                  </to>
                </anchor>
              </controlPr>
            </control>
          </mc:Choice>
        </mc:AlternateContent>
        <mc:AlternateContent xmlns:mc="http://schemas.openxmlformats.org/markup-compatibility/2006">
          <mc:Choice Requires="x14">
            <control shapeId="4111" r:id="rId14" name="Check Box 15">
              <controlPr defaultSize="0" autoFill="0" autoLine="0" autoPict="0" altText="Check box if address if the same as Subrecipient Address">
                <anchor moveWithCells="1">
                  <from>
                    <xdr:col>1</xdr:col>
                    <xdr:colOff>6350</xdr:colOff>
                    <xdr:row>28</xdr:row>
                    <xdr:rowOff>196850</xdr:rowOff>
                  </from>
                  <to>
                    <xdr:col>2</xdr:col>
                    <xdr:colOff>63500</xdr:colOff>
                    <xdr:row>30</xdr:row>
                    <xdr:rowOff>31750</xdr:rowOff>
                  </to>
                </anchor>
              </controlPr>
            </control>
          </mc:Choice>
        </mc:AlternateContent>
        <mc:AlternateContent xmlns:mc="http://schemas.openxmlformats.org/markup-compatibility/2006">
          <mc:Choice Requires="x14">
            <control shapeId="4116" r:id="rId15" name="Drop Down 20">
              <controlPr defaultSize="0" autoLine="0" autoPict="0" altText="Type of Subaward">
                <anchor moveWithCells="1">
                  <from>
                    <xdr:col>11</xdr:col>
                    <xdr:colOff>6350</xdr:colOff>
                    <xdr:row>36</xdr:row>
                    <xdr:rowOff>234950</xdr:rowOff>
                  </from>
                  <to>
                    <xdr:col>19</xdr:col>
                    <xdr:colOff>234950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showGridLines="0" zoomScale="70" zoomScaleNormal="70" workbookViewId="0">
      <selection activeCell="A15" sqref="A15:E15"/>
    </sheetView>
  </sheetViews>
  <sheetFormatPr defaultColWidth="8.6328125" defaultRowHeight="12.5" x14ac:dyDescent="0.25"/>
  <cols>
    <col min="1" max="1" width="19.36328125" style="329" customWidth="1"/>
    <col min="2" max="2" width="57.54296875" style="329" bestFit="1" customWidth="1"/>
    <col min="3" max="5" width="28.36328125" style="329" customWidth="1"/>
    <col min="6" max="16384" width="8.6328125" style="329"/>
  </cols>
  <sheetData>
    <row r="1" spans="1:5" ht="29.75" customHeight="1" x14ac:dyDescent="0.25">
      <c r="A1" s="338" t="s">
        <v>57</v>
      </c>
      <c r="B1" s="351" t="str">
        <f>IF('Applicant Information'!D17="","This will copy from the 1st tab (#4 Sponsor/Subrecipient).",'Applicant Information'!D17)</f>
        <v>Southern Nevada Center for Independent Living</v>
      </c>
      <c r="C1" s="339" t="s">
        <v>218</v>
      </c>
      <c r="D1" s="529" t="str">
        <f>IF('Applicant Information'!B42="","This will copy from the 1st tab (#s 6 and 9).",(CONCATENATE('Do not delete - for ADSD use'!J14,'Do not delete - for ADSD use'!J15)))</f>
        <v>Categorical;  Independent Living Services</v>
      </c>
      <c r="E1" s="529"/>
    </row>
    <row r="2" spans="1:5" ht="44" customHeight="1" thickBot="1" x14ac:dyDescent="0.3">
      <c r="A2" s="543" t="s">
        <v>252</v>
      </c>
      <c r="B2" s="543"/>
      <c r="C2" s="543"/>
      <c r="D2" s="543"/>
      <c r="E2" s="543"/>
    </row>
    <row r="3" spans="1:5" ht="26.4" customHeight="1" x14ac:dyDescent="0.25">
      <c r="A3" s="539" t="s">
        <v>241</v>
      </c>
      <c r="B3" s="540"/>
      <c r="C3" s="540"/>
      <c r="D3" s="540"/>
      <c r="E3" s="541"/>
    </row>
    <row r="4" spans="1:5" ht="37.4" customHeight="1" thickBot="1" x14ac:dyDescent="0.3">
      <c r="A4" s="336" t="s">
        <v>240</v>
      </c>
      <c r="B4" s="537"/>
      <c r="C4" s="537"/>
      <c r="D4" s="537"/>
      <c r="E4" s="538"/>
    </row>
    <row r="5" spans="1:5" ht="13" thickBot="1" x14ac:dyDescent="0.3">
      <c r="A5" s="361"/>
      <c r="B5" s="356"/>
      <c r="C5" s="356"/>
      <c r="D5" s="356"/>
      <c r="E5" s="359"/>
    </row>
    <row r="6" spans="1:5" ht="26.4" customHeight="1" x14ac:dyDescent="0.25">
      <c r="A6" s="532" t="s">
        <v>242</v>
      </c>
      <c r="B6" s="533"/>
      <c r="C6" s="533"/>
      <c r="D6" s="533"/>
      <c r="E6" s="534"/>
    </row>
    <row r="7" spans="1:5" ht="37.4" customHeight="1" x14ac:dyDescent="0.25">
      <c r="A7" s="340" t="s">
        <v>240</v>
      </c>
      <c r="B7" s="535"/>
      <c r="C7" s="535"/>
      <c r="D7" s="535"/>
      <c r="E7" s="536"/>
    </row>
    <row r="8" spans="1:5" ht="37.4" customHeight="1" x14ac:dyDescent="0.25">
      <c r="A8" s="355" t="s">
        <v>237</v>
      </c>
      <c r="B8" s="330" t="s">
        <v>238</v>
      </c>
      <c r="C8" s="546"/>
      <c r="D8" s="547"/>
      <c r="E8" s="331"/>
    </row>
    <row r="9" spans="1:5" ht="37.4" customHeight="1" x14ac:dyDescent="0.25">
      <c r="A9" s="353"/>
      <c r="B9" s="330" t="s">
        <v>248</v>
      </c>
      <c r="C9" s="546"/>
      <c r="D9" s="547"/>
      <c r="E9" s="331"/>
    </row>
    <row r="10" spans="1:5" ht="37.4" customHeight="1" thickBot="1" x14ac:dyDescent="0.3">
      <c r="A10" s="354"/>
      <c r="B10" s="332" t="s">
        <v>239</v>
      </c>
      <c r="C10" s="544"/>
      <c r="D10" s="545"/>
      <c r="E10" s="333"/>
    </row>
    <row r="11" spans="1:5" ht="16" thickBot="1" x14ac:dyDescent="0.3">
      <c r="A11" s="358"/>
      <c r="B11" s="357"/>
      <c r="C11" s="357"/>
      <c r="D11" s="357"/>
      <c r="E11" s="360"/>
    </row>
    <row r="12" spans="1:5" ht="42" customHeight="1" x14ac:dyDescent="0.25">
      <c r="A12" s="539" t="s">
        <v>282</v>
      </c>
      <c r="B12" s="540"/>
      <c r="C12" s="540"/>
      <c r="D12" s="540"/>
      <c r="E12" s="541"/>
    </row>
    <row r="13" spans="1:5" ht="37.4" customHeight="1" thickBot="1" x14ac:dyDescent="0.3">
      <c r="A13" s="336" t="s">
        <v>240</v>
      </c>
      <c r="B13" s="537"/>
      <c r="C13" s="537"/>
      <c r="D13" s="537"/>
      <c r="E13" s="538"/>
    </row>
    <row r="14" spans="1:5" ht="13" thickBot="1" x14ac:dyDescent="0.3">
      <c r="A14" s="361"/>
      <c r="B14" s="356"/>
      <c r="C14" s="356"/>
      <c r="D14" s="356"/>
      <c r="E14" s="359"/>
    </row>
    <row r="15" spans="1:5" ht="54.75" customHeight="1" x14ac:dyDescent="0.25">
      <c r="A15" s="532" t="s">
        <v>249</v>
      </c>
      <c r="B15" s="533"/>
      <c r="C15" s="533"/>
      <c r="D15" s="533"/>
      <c r="E15" s="534"/>
    </row>
    <row r="16" spans="1:5" ht="37.4" customHeight="1" thickBot="1" x14ac:dyDescent="0.3">
      <c r="A16" s="336" t="s">
        <v>240</v>
      </c>
      <c r="B16" s="537"/>
      <c r="C16" s="537"/>
      <c r="D16" s="537"/>
      <c r="E16" s="538"/>
    </row>
    <row r="17" spans="1:5" ht="16" thickBot="1" x14ac:dyDescent="0.3">
      <c r="A17" s="362"/>
      <c r="B17" s="356"/>
      <c r="C17" s="356"/>
      <c r="D17" s="356"/>
      <c r="E17" s="359"/>
    </row>
    <row r="18" spans="1:5" ht="42" customHeight="1" x14ac:dyDescent="0.25">
      <c r="A18" s="532" t="s">
        <v>246</v>
      </c>
      <c r="B18" s="533"/>
      <c r="C18" s="533"/>
      <c r="D18" s="533"/>
      <c r="E18" s="534"/>
    </row>
    <row r="19" spans="1:5" ht="15.5" x14ac:dyDescent="0.25">
      <c r="A19" s="337" t="s">
        <v>243</v>
      </c>
      <c r="B19" s="334"/>
      <c r="C19" s="334"/>
      <c r="D19" s="334"/>
      <c r="E19" s="335"/>
    </row>
    <row r="20" spans="1:5" ht="37.4" customHeight="1" x14ac:dyDescent="0.25">
      <c r="A20" s="372"/>
      <c r="B20" s="530" t="s">
        <v>244</v>
      </c>
      <c r="C20" s="530"/>
      <c r="D20" s="530"/>
      <c r="E20" s="531"/>
    </row>
    <row r="21" spans="1:5" ht="37.4" customHeight="1" x14ac:dyDescent="0.25">
      <c r="A21" s="372"/>
      <c r="B21" s="530" t="s">
        <v>245</v>
      </c>
      <c r="C21" s="530"/>
      <c r="D21" s="530"/>
      <c r="E21" s="531"/>
    </row>
    <row r="22" spans="1:5" ht="23.75" customHeight="1" x14ac:dyDescent="0.25">
      <c r="A22" s="542" t="s">
        <v>251</v>
      </c>
      <c r="B22" s="530"/>
      <c r="C22" s="530"/>
      <c r="D22" s="530"/>
      <c r="E22" s="531"/>
    </row>
    <row r="23" spans="1:5" ht="73.400000000000006" customHeight="1" thickBot="1" x14ac:dyDescent="0.3">
      <c r="A23" s="336" t="s">
        <v>240</v>
      </c>
      <c r="B23" s="537"/>
      <c r="C23" s="537"/>
      <c r="D23" s="537"/>
      <c r="E23" s="538"/>
    </row>
  </sheetData>
  <sheetProtection formatCells="0" formatRows="0" insertRows="0" insertHyperlinks="0" deleteRows="0" selectLockedCells="1"/>
  <mergeCells count="18">
    <mergeCell ref="A22:E22"/>
    <mergeCell ref="B23:E23"/>
    <mergeCell ref="A2:E2"/>
    <mergeCell ref="A12:E12"/>
    <mergeCell ref="C10:D10"/>
    <mergeCell ref="C9:D9"/>
    <mergeCell ref="C8:D8"/>
    <mergeCell ref="B4:E4"/>
    <mergeCell ref="A18:E18"/>
    <mergeCell ref="B13:E13"/>
    <mergeCell ref="D1:E1"/>
    <mergeCell ref="B20:E20"/>
    <mergeCell ref="B21:E21"/>
    <mergeCell ref="A6:E6"/>
    <mergeCell ref="B7:E7"/>
    <mergeCell ref="B16:E16"/>
    <mergeCell ref="A3:E3"/>
    <mergeCell ref="A15:E15"/>
  </mergeCells>
  <printOptions horizontalCentered="1"/>
  <pageMargins left="0.55000000000000004" right="0.64" top="0.66" bottom="0.72" header="0.5" footer="0.5"/>
  <pageSetup scale="69" orientation="landscape" r:id="rId1"/>
  <headerFooter alignWithMargins="0">
    <oddFooter>&amp;L&amp;9ADSD – Short Form Subaward Application&amp;R&amp;9Revised 3/2019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W310"/>
  <sheetViews>
    <sheetView showGridLines="0" topLeftCell="A108" zoomScale="70" zoomScaleNormal="70" zoomScaleSheetLayoutView="67" workbookViewId="0">
      <selection activeCell="A191" sqref="A191:I191"/>
    </sheetView>
  </sheetViews>
  <sheetFormatPr defaultColWidth="9.08984375" defaultRowHeight="15.5" x14ac:dyDescent="0.25"/>
  <cols>
    <col min="1" max="1" width="4.453125" style="238" bestFit="1" customWidth="1"/>
    <col min="2" max="2" width="23.90625" style="238" customWidth="1"/>
    <col min="3" max="3" width="78.08984375" style="238" customWidth="1"/>
    <col min="4" max="7" width="15.08984375" style="238" customWidth="1"/>
    <col min="8" max="8" width="13.90625" style="238" hidden="1" customWidth="1"/>
    <col min="9" max="9" width="19.08984375" style="238" customWidth="1"/>
    <col min="10" max="10" width="77.54296875" style="238" bestFit="1" customWidth="1"/>
    <col min="11" max="11" width="12.90625" style="238" customWidth="1"/>
    <col min="12" max="12" width="15.90625" style="238" customWidth="1"/>
    <col min="13" max="13" width="18.08984375" style="238" customWidth="1"/>
    <col min="14" max="14" width="13.453125" style="238" bestFit="1" customWidth="1"/>
    <col min="15" max="15" width="15.453125" style="238" customWidth="1"/>
    <col min="16" max="16" width="11.54296875" style="238" customWidth="1"/>
    <col min="17" max="17" width="14.54296875" style="238" bestFit="1" customWidth="1"/>
    <col min="18" max="16384" width="9.08984375" style="238"/>
  </cols>
  <sheetData>
    <row r="1" spans="1:257" ht="30.65" customHeight="1" x14ac:dyDescent="0.25">
      <c r="A1" s="617" t="s">
        <v>57</v>
      </c>
      <c r="B1" s="618"/>
      <c r="C1" s="235" t="str">
        <f>IF('Applicant Information'!D17="","This will copy from the 1st tab (#4 Sponsor/Subrecipient).",'Applicant Information'!D17)</f>
        <v>Southern Nevada Center for Independent Living</v>
      </c>
      <c r="D1" s="581" t="s">
        <v>218</v>
      </c>
      <c r="E1" s="581"/>
      <c r="F1" s="535" t="str">
        <f>IF('Applicant Information'!B42="","This will copy from the 1st tab (#s 6 and 9).",(CONCATENATE('Do not delete - for ADSD use'!J14,'Do not delete - for ADSD use'!J15)))</f>
        <v>Categorical;  Independent Living Services</v>
      </c>
      <c r="G1" s="535"/>
      <c r="H1" s="535"/>
      <c r="I1" s="535"/>
      <c r="J1" s="586" t="s">
        <v>265</v>
      </c>
      <c r="K1" s="236"/>
      <c r="L1" s="236"/>
      <c r="M1" s="236"/>
      <c r="N1" s="237"/>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c r="GW1" s="236"/>
      <c r="GX1" s="236"/>
      <c r="GY1" s="236"/>
      <c r="GZ1" s="236"/>
      <c r="HA1" s="236"/>
      <c r="HB1" s="236"/>
      <c r="HC1" s="236"/>
      <c r="HD1" s="236"/>
      <c r="HE1" s="236"/>
      <c r="HF1" s="236"/>
      <c r="HG1" s="236"/>
      <c r="HH1" s="236"/>
      <c r="HI1" s="236"/>
      <c r="HJ1" s="236"/>
      <c r="HK1" s="236"/>
      <c r="HL1" s="236"/>
      <c r="HM1" s="236"/>
      <c r="HN1" s="236"/>
      <c r="HO1" s="236"/>
      <c r="HP1" s="236"/>
      <c r="HQ1" s="236"/>
      <c r="HR1" s="236"/>
      <c r="HS1" s="236"/>
      <c r="HT1" s="236"/>
      <c r="HU1" s="236"/>
      <c r="HV1" s="236"/>
      <c r="HW1" s="236"/>
      <c r="HX1" s="236"/>
      <c r="HY1" s="236"/>
      <c r="HZ1" s="236"/>
      <c r="IA1" s="236"/>
      <c r="IB1" s="236"/>
      <c r="IC1" s="236"/>
      <c r="ID1" s="236"/>
      <c r="IE1" s="236"/>
      <c r="IF1" s="236"/>
      <c r="IG1" s="236"/>
      <c r="IH1" s="236"/>
      <c r="II1" s="236"/>
      <c r="IJ1" s="236"/>
      <c r="IK1" s="236"/>
      <c r="IL1" s="236"/>
      <c r="IM1" s="236"/>
      <c r="IN1" s="236"/>
      <c r="IO1" s="236"/>
      <c r="IP1" s="236"/>
      <c r="IQ1" s="236"/>
      <c r="IR1" s="236"/>
      <c r="IS1" s="236"/>
      <c r="IT1" s="236"/>
      <c r="IU1" s="236"/>
      <c r="IV1" s="236"/>
      <c r="IW1" s="236"/>
    </row>
    <row r="2" spans="1:257" ht="60.5" customHeight="1" thickBot="1" x14ac:dyDescent="0.3">
      <c r="A2" s="623" t="s">
        <v>278</v>
      </c>
      <c r="B2" s="623"/>
      <c r="C2" s="623"/>
      <c r="D2" s="623"/>
      <c r="E2" s="623"/>
      <c r="F2" s="623"/>
      <c r="G2" s="623"/>
      <c r="H2" s="623"/>
      <c r="I2" s="623"/>
      <c r="J2" s="586"/>
      <c r="K2" s="236"/>
      <c r="L2" s="236"/>
      <c r="M2" s="236"/>
      <c r="N2" s="237"/>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row>
    <row r="3" spans="1:257" ht="21" customHeight="1" x14ac:dyDescent="0.25">
      <c r="A3" s="630" t="s">
        <v>48</v>
      </c>
      <c r="B3" s="631"/>
      <c r="C3" s="631"/>
      <c r="D3" s="239"/>
      <c r="E3" s="239" t="s">
        <v>49</v>
      </c>
      <c r="F3" s="240">
        <f>SUM(H7:H56)</f>
        <v>0</v>
      </c>
      <c r="G3" s="241" t="s">
        <v>50</v>
      </c>
      <c r="H3" s="239"/>
      <c r="I3" s="242">
        <f>SUM(I7:I56)</f>
        <v>0</v>
      </c>
      <c r="J3" s="612" t="s">
        <v>266</v>
      </c>
      <c r="K3" s="611"/>
      <c r="L3" s="611"/>
      <c r="M3" s="243"/>
      <c r="N3" s="237"/>
    </row>
    <row r="4" spans="1:257" s="244" customFormat="1" ht="30.65" customHeight="1" thickBot="1" x14ac:dyDescent="0.3">
      <c r="A4" s="624" t="s">
        <v>87</v>
      </c>
      <c r="B4" s="625"/>
      <c r="C4" s="626"/>
      <c r="D4" s="626"/>
      <c r="E4" s="626"/>
      <c r="F4" s="626"/>
      <c r="G4" s="626"/>
      <c r="H4" s="626"/>
      <c r="I4" s="627"/>
      <c r="J4" s="612"/>
    </row>
    <row r="5" spans="1:257" s="244" customFormat="1" ht="17.899999999999999" customHeight="1" x14ac:dyDescent="0.25">
      <c r="A5" s="245" t="s">
        <v>0</v>
      </c>
      <c r="B5" s="621" t="s">
        <v>59</v>
      </c>
      <c r="C5" s="622"/>
      <c r="D5" s="629" t="s">
        <v>13</v>
      </c>
      <c r="E5" s="629" t="s">
        <v>17</v>
      </c>
      <c r="F5" s="629" t="s">
        <v>14</v>
      </c>
      <c r="G5" s="629" t="s">
        <v>15</v>
      </c>
      <c r="H5" s="629" t="s">
        <v>47</v>
      </c>
      <c r="I5" s="628" t="s">
        <v>16</v>
      </c>
    </row>
    <row r="6" spans="1:257" s="244" customFormat="1" ht="63" customHeight="1" thickBot="1" x14ac:dyDescent="0.3">
      <c r="A6" s="246" t="s">
        <v>46</v>
      </c>
      <c r="B6" s="619" t="s">
        <v>253</v>
      </c>
      <c r="C6" s="620"/>
      <c r="D6" s="629"/>
      <c r="E6" s="629"/>
      <c r="F6" s="629"/>
      <c r="G6" s="629"/>
      <c r="H6" s="638"/>
      <c r="I6" s="628"/>
    </row>
    <row r="7" spans="1:257" x14ac:dyDescent="0.25">
      <c r="A7" s="247" t="s">
        <v>0</v>
      </c>
      <c r="B7" s="601"/>
      <c r="C7" s="602"/>
      <c r="D7" s="592"/>
      <c r="E7" s="590"/>
      <c r="F7" s="584"/>
      <c r="G7" s="582"/>
      <c r="H7" s="594">
        <f>D7*E7*F7/12*G7</f>
        <v>0</v>
      </c>
      <c r="I7" s="608">
        <f>(D7*F7/12*G7)+(D7*E7*F7/12*G7)</f>
        <v>0</v>
      </c>
      <c r="J7" s="244"/>
      <c r="K7" s="248"/>
      <c r="L7" s="248"/>
      <c r="M7" s="248"/>
      <c r="N7" s="248"/>
      <c r="O7" s="249"/>
      <c r="P7" s="250"/>
      <c r="Q7" s="249"/>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c r="HR7" s="237"/>
      <c r="HS7" s="237"/>
      <c r="HT7" s="237"/>
      <c r="HU7" s="237"/>
      <c r="HV7" s="237"/>
      <c r="HW7" s="237"/>
      <c r="HX7" s="237"/>
      <c r="HY7" s="237"/>
      <c r="HZ7" s="237"/>
      <c r="IA7" s="237"/>
      <c r="IB7" s="237"/>
      <c r="IC7" s="237"/>
      <c r="ID7" s="237"/>
      <c r="IE7" s="237"/>
      <c r="IF7" s="237"/>
      <c r="IG7" s="237"/>
      <c r="IH7" s="237"/>
      <c r="II7" s="237"/>
      <c r="IJ7" s="237"/>
      <c r="IK7" s="237"/>
      <c r="IL7" s="237"/>
      <c r="IM7" s="237"/>
      <c r="IN7" s="237"/>
      <c r="IO7" s="237"/>
      <c r="IP7" s="237"/>
      <c r="IQ7" s="237"/>
      <c r="IR7" s="237"/>
      <c r="IS7" s="237"/>
      <c r="IT7" s="237"/>
      <c r="IU7" s="237"/>
      <c r="IV7" s="237"/>
      <c r="IW7" s="237"/>
    </row>
    <row r="8" spans="1:257" ht="31.65" customHeight="1" thickBot="1" x14ac:dyDescent="0.3">
      <c r="A8" s="251" t="s">
        <v>46</v>
      </c>
      <c r="B8" s="606"/>
      <c r="C8" s="607"/>
      <c r="D8" s="593"/>
      <c r="E8" s="591"/>
      <c r="F8" s="585"/>
      <c r="G8" s="583"/>
      <c r="H8" s="595"/>
      <c r="I8" s="609"/>
      <c r="J8" s="244"/>
      <c r="K8" s="252"/>
      <c r="L8" s="237"/>
      <c r="M8" s="237"/>
      <c r="N8" s="237"/>
      <c r="O8" s="237"/>
      <c r="P8" s="237"/>
      <c r="Q8" s="249"/>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c r="HI8" s="237"/>
      <c r="HJ8" s="237"/>
      <c r="HK8" s="237"/>
      <c r="HL8" s="237"/>
      <c r="HM8" s="237"/>
      <c r="HN8" s="237"/>
      <c r="HO8" s="237"/>
      <c r="HP8" s="237"/>
      <c r="HQ8" s="237"/>
      <c r="HR8" s="237"/>
      <c r="HS8" s="237"/>
      <c r="HT8" s="237"/>
      <c r="HU8" s="237"/>
      <c r="HV8" s="237"/>
      <c r="HW8" s="237"/>
      <c r="HX8" s="237"/>
      <c r="HY8" s="237"/>
      <c r="HZ8" s="237"/>
      <c r="IA8" s="237"/>
      <c r="IB8" s="237"/>
      <c r="IC8" s="237"/>
      <c r="ID8" s="237"/>
      <c r="IE8" s="237"/>
      <c r="IF8" s="237"/>
      <c r="IG8" s="237"/>
      <c r="IH8" s="237"/>
      <c r="II8" s="237"/>
      <c r="IJ8" s="237"/>
      <c r="IK8" s="237"/>
      <c r="IL8" s="237"/>
      <c r="IM8" s="237"/>
      <c r="IN8" s="237"/>
      <c r="IO8" s="237"/>
      <c r="IP8" s="237"/>
      <c r="IQ8" s="237"/>
      <c r="IR8" s="237"/>
      <c r="IS8" s="237"/>
      <c r="IT8" s="237"/>
      <c r="IU8" s="237"/>
      <c r="IV8" s="237"/>
      <c r="IW8" s="237"/>
    </row>
    <row r="9" spans="1:257" x14ac:dyDescent="0.25">
      <c r="A9" s="247" t="s">
        <v>0</v>
      </c>
      <c r="B9" s="601"/>
      <c r="C9" s="602"/>
      <c r="D9" s="592"/>
      <c r="E9" s="590"/>
      <c r="F9" s="584"/>
      <c r="G9" s="582"/>
      <c r="H9" s="594">
        <f>D9*E9*F9/12*G9</f>
        <v>0</v>
      </c>
      <c r="I9" s="608">
        <f>(D9*F9/12*G9)+(D9*E9*F9/12*G9)</f>
        <v>0</v>
      </c>
      <c r="J9" s="244"/>
      <c r="K9" s="237"/>
      <c r="L9" s="248"/>
      <c r="M9" s="248"/>
      <c r="N9" s="248"/>
      <c r="O9" s="249"/>
      <c r="P9" s="250"/>
      <c r="Q9" s="249"/>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7"/>
      <c r="FV9" s="237"/>
      <c r="FW9" s="237"/>
      <c r="FX9" s="237"/>
      <c r="FY9" s="237"/>
      <c r="FZ9" s="237"/>
      <c r="GA9" s="237"/>
      <c r="GB9" s="237"/>
      <c r="GC9" s="237"/>
      <c r="GD9" s="237"/>
      <c r="GE9" s="237"/>
      <c r="GF9" s="237"/>
      <c r="GG9" s="237"/>
      <c r="GH9" s="237"/>
      <c r="GI9" s="237"/>
      <c r="GJ9" s="237"/>
      <c r="GK9" s="237"/>
      <c r="GL9" s="237"/>
      <c r="GM9" s="237"/>
      <c r="GN9" s="237"/>
      <c r="GO9" s="237"/>
      <c r="GP9" s="237"/>
      <c r="GQ9" s="237"/>
      <c r="GR9" s="237"/>
      <c r="GS9" s="237"/>
      <c r="GT9" s="237"/>
      <c r="GU9" s="237"/>
      <c r="GV9" s="237"/>
      <c r="GW9" s="237"/>
      <c r="GX9" s="237"/>
      <c r="GY9" s="237"/>
      <c r="GZ9" s="237"/>
      <c r="HA9" s="237"/>
      <c r="HB9" s="237"/>
      <c r="HC9" s="237"/>
      <c r="HD9" s="237"/>
      <c r="HE9" s="237"/>
      <c r="HF9" s="237"/>
      <c r="HG9" s="237"/>
      <c r="HH9" s="237"/>
      <c r="HI9" s="237"/>
      <c r="HJ9" s="237"/>
      <c r="HK9" s="237"/>
      <c r="HL9" s="237"/>
      <c r="HM9" s="237"/>
      <c r="HN9" s="237"/>
      <c r="HO9" s="237"/>
      <c r="HP9" s="237"/>
      <c r="HQ9" s="237"/>
      <c r="HR9" s="237"/>
      <c r="HS9" s="237"/>
      <c r="HT9" s="237"/>
      <c r="HU9" s="237"/>
      <c r="HV9" s="237"/>
      <c r="HW9" s="237"/>
      <c r="HX9" s="237"/>
      <c r="HY9" s="237"/>
      <c r="HZ9" s="237"/>
      <c r="IA9" s="237"/>
      <c r="IB9" s="237"/>
      <c r="IC9" s="237"/>
      <c r="ID9" s="237"/>
      <c r="IE9" s="237"/>
      <c r="IF9" s="237"/>
      <c r="IG9" s="237"/>
      <c r="IH9" s="237"/>
      <c r="II9" s="237"/>
      <c r="IJ9" s="237"/>
      <c r="IK9" s="237"/>
      <c r="IL9" s="237"/>
      <c r="IM9" s="237"/>
      <c r="IN9" s="237"/>
      <c r="IO9" s="237"/>
      <c r="IP9" s="237"/>
      <c r="IQ9" s="237"/>
      <c r="IR9" s="237"/>
      <c r="IS9" s="237"/>
      <c r="IT9" s="237"/>
      <c r="IU9" s="237"/>
      <c r="IV9" s="237"/>
      <c r="IW9" s="237"/>
    </row>
    <row r="10" spans="1:257" ht="31.65" customHeight="1" thickBot="1" x14ac:dyDescent="0.3">
      <c r="A10" s="251" t="s">
        <v>46</v>
      </c>
      <c r="B10" s="606"/>
      <c r="C10" s="607"/>
      <c r="D10" s="593"/>
      <c r="E10" s="591"/>
      <c r="F10" s="585"/>
      <c r="G10" s="583"/>
      <c r="H10" s="595"/>
      <c r="I10" s="609"/>
      <c r="J10" s="244"/>
      <c r="K10" s="252"/>
      <c r="L10" s="237"/>
      <c r="M10" s="237"/>
      <c r="N10" s="237"/>
      <c r="O10" s="237"/>
      <c r="P10" s="237"/>
      <c r="Q10" s="237"/>
      <c r="R10" s="237"/>
      <c r="S10" s="237"/>
      <c r="T10" s="637"/>
      <c r="U10" s="637"/>
      <c r="V10" s="637"/>
      <c r="W10" s="637"/>
      <c r="X10" s="637"/>
      <c r="Y10" s="637"/>
      <c r="Z10" s="637"/>
      <c r="AA10" s="637"/>
      <c r="AB10" s="637"/>
      <c r="AC10" s="6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37"/>
      <c r="EM10" s="237"/>
      <c r="EN10" s="237"/>
      <c r="EO10" s="237"/>
      <c r="EP10" s="237"/>
      <c r="EQ10" s="237"/>
      <c r="ER10" s="237"/>
      <c r="ES10" s="237"/>
      <c r="ET10" s="237"/>
      <c r="EU10" s="237"/>
      <c r="EV10" s="237"/>
      <c r="EW10" s="237"/>
      <c r="EX10" s="237"/>
      <c r="EY10" s="237"/>
      <c r="EZ10" s="237"/>
      <c r="FA10" s="237"/>
      <c r="FB10" s="237"/>
      <c r="FC10" s="237"/>
      <c r="FD10" s="237"/>
      <c r="FE10" s="237"/>
      <c r="FF10" s="237"/>
      <c r="FG10" s="237"/>
      <c r="FH10" s="237"/>
      <c r="FI10" s="237"/>
      <c r="FJ10" s="237"/>
      <c r="FK10" s="237"/>
      <c r="FL10" s="237"/>
      <c r="FM10" s="237"/>
      <c r="FN10" s="237"/>
      <c r="FO10" s="237"/>
      <c r="FP10" s="237"/>
      <c r="FQ10" s="237"/>
      <c r="FR10" s="237"/>
      <c r="FS10" s="237"/>
      <c r="FT10" s="237"/>
      <c r="FU10" s="237"/>
      <c r="FV10" s="237"/>
      <c r="FW10" s="237"/>
      <c r="FX10" s="237"/>
      <c r="FY10" s="237"/>
      <c r="FZ10" s="237"/>
      <c r="GA10" s="237"/>
      <c r="GB10" s="237"/>
      <c r="GC10" s="237"/>
      <c r="GD10" s="237"/>
      <c r="GE10" s="237"/>
      <c r="GF10" s="237"/>
      <c r="GG10" s="237"/>
      <c r="GH10" s="237"/>
      <c r="GI10" s="237"/>
      <c r="GJ10" s="237"/>
      <c r="GK10" s="237"/>
      <c r="GL10" s="237"/>
      <c r="GM10" s="237"/>
      <c r="GN10" s="237"/>
      <c r="GO10" s="237"/>
      <c r="GP10" s="237"/>
      <c r="GQ10" s="237"/>
      <c r="GR10" s="237"/>
      <c r="GS10" s="237"/>
      <c r="GT10" s="237"/>
      <c r="GU10" s="237"/>
      <c r="GV10" s="237"/>
      <c r="GW10" s="237"/>
      <c r="GX10" s="237"/>
      <c r="GY10" s="237"/>
      <c r="GZ10" s="237"/>
      <c r="HA10" s="237"/>
      <c r="HB10" s="237"/>
      <c r="HC10" s="237"/>
      <c r="HD10" s="237"/>
      <c r="HE10" s="237"/>
      <c r="HF10" s="237"/>
      <c r="HG10" s="237"/>
      <c r="HH10" s="237"/>
      <c r="HI10" s="237"/>
      <c r="HJ10" s="237"/>
      <c r="HK10" s="237"/>
      <c r="HL10" s="237"/>
      <c r="HM10" s="237"/>
      <c r="HN10" s="237"/>
      <c r="HO10" s="237"/>
      <c r="HP10" s="237"/>
      <c r="HQ10" s="237"/>
      <c r="HR10" s="237"/>
      <c r="HS10" s="237"/>
      <c r="HT10" s="237"/>
      <c r="HU10" s="237"/>
      <c r="HV10" s="237"/>
      <c r="HW10" s="237"/>
      <c r="HX10" s="237"/>
      <c r="HY10" s="237"/>
      <c r="HZ10" s="237"/>
      <c r="IA10" s="237"/>
      <c r="IB10" s="237"/>
      <c r="IC10" s="237"/>
      <c r="ID10" s="237"/>
      <c r="IE10" s="237"/>
      <c r="IF10" s="237"/>
      <c r="IG10" s="237"/>
      <c r="IH10" s="237"/>
      <c r="II10" s="237"/>
      <c r="IJ10" s="237"/>
      <c r="IK10" s="237"/>
      <c r="IL10" s="237"/>
      <c r="IM10" s="237"/>
      <c r="IN10" s="237"/>
      <c r="IO10" s="237"/>
      <c r="IP10" s="237"/>
      <c r="IQ10" s="237"/>
      <c r="IR10" s="237"/>
      <c r="IS10" s="237"/>
      <c r="IT10" s="237"/>
      <c r="IU10" s="237"/>
      <c r="IV10" s="237"/>
      <c r="IW10" s="237"/>
    </row>
    <row r="11" spans="1:257" x14ac:dyDescent="0.25">
      <c r="A11" s="247" t="s">
        <v>0</v>
      </c>
      <c r="B11" s="601"/>
      <c r="C11" s="602"/>
      <c r="D11" s="592"/>
      <c r="E11" s="590"/>
      <c r="F11" s="584"/>
      <c r="G11" s="582"/>
      <c r="H11" s="594">
        <f>D11*E11*F11/12*G11</f>
        <v>0</v>
      </c>
      <c r="I11" s="608">
        <f>(D11*F11/12*G11)+(D11*E11*F11/12*G11)</f>
        <v>0</v>
      </c>
      <c r="J11" s="244"/>
      <c r="K11" s="237"/>
      <c r="L11" s="248"/>
      <c r="M11" s="248"/>
      <c r="N11" s="248"/>
      <c r="O11" s="249"/>
      <c r="P11" s="250"/>
      <c r="Q11" s="249"/>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37"/>
      <c r="DS11" s="237"/>
      <c r="DT11" s="237"/>
      <c r="DU11" s="237"/>
      <c r="DV11" s="237"/>
      <c r="DW11" s="237"/>
      <c r="DX11" s="237"/>
      <c r="DY11" s="237"/>
      <c r="DZ11" s="237"/>
      <c r="EA11" s="237"/>
      <c r="EB11" s="237"/>
      <c r="EC11" s="237"/>
      <c r="ED11" s="237"/>
      <c r="EE11" s="237"/>
      <c r="EF11" s="237"/>
      <c r="EG11" s="237"/>
      <c r="EH11" s="237"/>
      <c r="EI11" s="237"/>
      <c r="EJ11" s="237"/>
      <c r="EK11" s="237"/>
      <c r="EL11" s="237"/>
      <c r="EM11" s="237"/>
      <c r="EN11" s="237"/>
      <c r="EO11" s="237"/>
      <c r="EP11" s="237"/>
      <c r="EQ11" s="237"/>
      <c r="ER11" s="237"/>
      <c r="ES11" s="237"/>
      <c r="ET11" s="237"/>
      <c r="EU11" s="237"/>
      <c r="EV11" s="237"/>
      <c r="EW11" s="237"/>
      <c r="EX11" s="237"/>
      <c r="EY11" s="237"/>
      <c r="EZ11" s="237"/>
      <c r="FA11" s="237"/>
      <c r="FB11" s="237"/>
      <c r="FC11" s="237"/>
      <c r="FD11" s="237"/>
      <c r="FE11" s="237"/>
      <c r="FF11" s="237"/>
      <c r="FG11" s="237"/>
      <c r="FH11" s="237"/>
      <c r="FI11" s="237"/>
      <c r="FJ11" s="237"/>
      <c r="FK11" s="237"/>
      <c r="FL11" s="237"/>
      <c r="FM11" s="237"/>
      <c r="FN11" s="237"/>
      <c r="FO11" s="237"/>
      <c r="FP11" s="237"/>
      <c r="FQ11" s="237"/>
      <c r="FR11" s="237"/>
      <c r="FS11" s="237"/>
      <c r="FT11" s="237"/>
      <c r="FU11" s="237"/>
      <c r="FV11" s="237"/>
      <c r="FW11" s="237"/>
      <c r="FX11" s="237"/>
      <c r="FY11" s="237"/>
      <c r="FZ11" s="237"/>
      <c r="GA11" s="237"/>
      <c r="GB11" s="237"/>
      <c r="GC11" s="237"/>
      <c r="GD11" s="237"/>
      <c r="GE11" s="237"/>
      <c r="GF11" s="237"/>
      <c r="GG11" s="237"/>
      <c r="GH11" s="237"/>
      <c r="GI11" s="237"/>
      <c r="GJ11" s="237"/>
      <c r="GK11" s="237"/>
      <c r="GL11" s="237"/>
      <c r="GM11" s="237"/>
      <c r="GN11" s="237"/>
      <c r="GO11" s="237"/>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37"/>
      <c r="HL11" s="237"/>
      <c r="HM11" s="237"/>
      <c r="HN11" s="237"/>
      <c r="HO11" s="237"/>
      <c r="HP11" s="237"/>
      <c r="HQ11" s="237"/>
      <c r="HR11" s="237"/>
      <c r="HS11" s="237"/>
      <c r="HT11" s="237"/>
      <c r="HU11" s="237"/>
      <c r="HV11" s="237"/>
      <c r="HW11" s="237"/>
      <c r="HX11" s="237"/>
      <c r="HY11" s="237"/>
      <c r="HZ11" s="237"/>
      <c r="IA11" s="237"/>
      <c r="IB11" s="237"/>
      <c r="IC11" s="237"/>
      <c r="ID11" s="237"/>
      <c r="IE11" s="237"/>
      <c r="IF11" s="237"/>
      <c r="IG11" s="237"/>
      <c r="IH11" s="237"/>
      <c r="II11" s="237"/>
      <c r="IJ11" s="237"/>
      <c r="IK11" s="237"/>
      <c r="IL11" s="237"/>
      <c r="IM11" s="237"/>
      <c r="IN11" s="237"/>
      <c r="IO11" s="237"/>
      <c r="IP11" s="237"/>
      <c r="IQ11" s="237"/>
      <c r="IR11" s="237"/>
      <c r="IS11" s="237"/>
      <c r="IT11" s="237"/>
      <c r="IU11" s="237"/>
      <c r="IV11" s="237"/>
      <c r="IW11" s="237"/>
    </row>
    <row r="12" spans="1:257" ht="31.65" customHeight="1" thickBot="1" x14ac:dyDescent="0.3">
      <c r="A12" s="254" t="s">
        <v>46</v>
      </c>
      <c r="B12" s="606"/>
      <c r="C12" s="607"/>
      <c r="D12" s="610"/>
      <c r="E12" s="639"/>
      <c r="F12" s="635"/>
      <c r="G12" s="636"/>
      <c r="H12" s="595"/>
      <c r="I12" s="613"/>
      <c r="J12" s="244"/>
      <c r="K12" s="252"/>
      <c r="L12" s="237"/>
      <c r="M12" s="237"/>
      <c r="N12" s="237"/>
      <c r="O12" s="237"/>
      <c r="P12" s="237"/>
      <c r="Q12" s="237"/>
      <c r="R12" s="237"/>
      <c r="S12" s="237"/>
      <c r="T12" s="637"/>
      <c r="U12" s="637"/>
      <c r="V12" s="637"/>
      <c r="W12" s="637"/>
      <c r="X12" s="637"/>
      <c r="Y12" s="637"/>
      <c r="Z12" s="637"/>
      <c r="AA12" s="637"/>
      <c r="AB12" s="637"/>
      <c r="AC12" s="6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37"/>
      <c r="DH12" s="237"/>
      <c r="DI12" s="237"/>
      <c r="DJ12" s="237"/>
      <c r="DK12" s="237"/>
      <c r="DL12" s="237"/>
      <c r="DM12" s="237"/>
      <c r="DN12" s="237"/>
      <c r="DO12" s="237"/>
      <c r="DP12" s="237"/>
      <c r="DQ12" s="237"/>
      <c r="DR12" s="237"/>
      <c r="DS12" s="237"/>
      <c r="DT12" s="237"/>
      <c r="DU12" s="237"/>
      <c r="DV12" s="237"/>
      <c r="DW12" s="237"/>
      <c r="DX12" s="237"/>
      <c r="DY12" s="237"/>
      <c r="DZ12" s="237"/>
      <c r="EA12" s="237"/>
      <c r="EB12" s="237"/>
      <c r="EC12" s="237"/>
      <c r="ED12" s="237"/>
      <c r="EE12" s="237"/>
      <c r="EF12" s="237"/>
      <c r="EG12" s="237"/>
      <c r="EH12" s="237"/>
      <c r="EI12" s="237"/>
      <c r="EJ12" s="237"/>
      <c r="EK12" s="237"/>
      <c r="EL12" s="237"/>
      <c r="EM12" s="237"/>
      <c r="EN12" s="237"/>
      <c r="EO12" s="237"/>
      <c r="EP12" s="237"/>
      <c r="EQ12" s="237"/>
      <c r="ER12" s="237"/>
      <c r="ES12" s="237"/>
      <c r="ET12" s="237"/>
      <c r="EU12" s="237"/>
      <c r="EV12" s="237"/>
      <c r="EW12" s="237"/>
      <c r="EX12" s="237"/>
      <c r="EY12" s="237"/>
      <c r="EZ12" s="237"/>
      <c r="FA12" s="237"/>
      <c r="FB12" s="237"/>
      <c r="FC12" s="237"/>
      <c r="FD12" s="237"/>
      <c r="FE12" s="237"/>
      <c r="FF12" s="237"/>
      <c r="FG12" s="237"/>
      <c r="FH12" s="237"/>
      <c r="FI12" s="237"/>
      <c r="FJ12" s="237"/>
      <c r="FK12" s="237"/>
      <c r="FL12" s="237"/>
      <c r="FM12" s="237"/>
      <c r="FN12" s="237"/>
      <c r="FO12" s="237"/>
      <c r="FP12" s="237"/>
      <c r="FQ12" s="237"/>
      <c r="FR12" s="237"/>
      <c r="FS12" s="237"/>
      <c r="FT12" s="237"/>
      <c r="FU12" s="237"/>
      <c r="FV12" s="237"/>
      <c r="FW12" s="237"/>
      <c r="FX12" s="237"/>
      <c r="FY12" s="237"/>
      <c r="FZ12" s="237"/>
      <c r="GA12" s="237"/>
      <c r="GB12" s="237"/>
      <c r="GC12" s="237"/>
      <c r="GD12" s="237"/>
      <c r="GE12" s="237"/>
      <c r="GF12" s="237"/>
      <c r="GG12" s="237"/>
      <c r="GH12" s="237"/>
      <c r="GI12" s="237"/>
      <c r="GJ12" s="237"/>
      <c r="GK12" s="237"/>
      <c r="GL12" s="237"/>
      <c r="GM12" s="237"/>
      <c r="GN12" s="237"/>
      <c r="GO12" s="237"/>
      <c r="GP12" s="237"/>
      <c r="GQ12" s="237"/>
      <c r="GR12" s="237"/>
      <c r="GS12" s="237"/>
      <c r="GT12" s="237"/>
      <c r="GU12" s="237"/>
      <c r="GV12" s="237"/>
      <c r="GW12" s="237"/>
      <c r="GX12" s="237"/>
      <c r="GY12" s="237"/>
      <c r="GZ12" s="237"/>
      <c r="HA12" s="237"/>
      <c r="HB12" s="237"/>
      <c r="HC12" s="237"/>
      <c r="HD12" s="237"/>
      <c r="HE12" s="237"/>
      <c r="HF12" s="237"/>
      <c r="HG12" s="237"/>
      <c r="HH12" s="237"/>
      <c r="HI12" s="237"/>
      <c r="HJ12" s="237"/>
      <c r="HK12" s="237"/>
      <c r="HL12" s="237"/>
      <c r="HM12" s="237"/>
      <c r="HN12" s="237"/>
      <c r="HO12" s="237"/>
      <c r="HP12" s="237"/>
      <c r="HQ12" s="237"/>
      <c r="HR12" s="237"/>
      <c r="HS12" s="237"/>
      <c r="HT12" s="237"/>
      <c r="HU12" s="237"/>
      <c r="HV12" s="237"/>
      <c r="HW12" s="237"/>
      <c r="HX12" s="237"/>
      <c r="HY12" s="237"/>
      <c r="HZ12" s="237"/>
      <c r="IA12" s="237"/>
      <c r="IB12" s="237"/>
      <c r="IC12" s="237"/>
      <c r="ID12" s="237"/>
      <c r="IE12" s="237"/>
      <c r="IF12" s="237"/>
      <c r="IG12" s="237"/>
      <c r="IH12" s="237"/>
      <c r="II12" s="237"/>
      <c r="IJ12" s="237"/>
      <c r="IK12" s="237"/>
      <c r="IL12" s="237"/>
      <c r="IM12" s="237"/>
      <c r="IN12" s="237"/>
      <c r="IO12" s="237"/>
      <c r="IP12" s="237"/>
      <c r="IQ12" s="237"/>
      <c r="IR12" s="237"/>
      <c r="IS12" s="237"/>
      <c r="IT12" s="237"/>
      <c r="IU12" s="237"/>
      <c r="IV12" s="237"/>
      <c r="IW12" s="237"/>
    </row>
    <row r="13" spans="1:257" x14ac:dyDescent="0.25">
      <c r="A13" s="247" t="s">
        <v>0</v>
      </c>
      <c r="B13" s="601"/>
      <c r="C13" s="602"/>
      <c r="D13" s="592"/>
      <c r="E13" s="590"/>
      <c r="F13" s="584"/>
      <c r="G13" s="582"/>
      <c r="H13" s="594">
        <f>D13*E13*F13/12*G13</f>
        <v>0</v>
      </c>
      <c r="I13" s="608">
        <f>(D13*F13/12*G13)+(D13*E13*F13/12*G13)</f>
        <v>0</v>
      </c>
      <c r="J13" s="244"/>
      <c r="K13" s="237"/>
      <c r="L13" s="248"/>
      <c r="M13" s="248"/>
      <c r="N13" s="248"/>
      <c r="O13" s="249"/>
      <c r="P13" s="250"/>
      <c r="Q13" s="249"/>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c r="FL13" s="237"/>
      <c r="FM13" s="237"/>
      <c r="FN13" s="237"/>
      <c r="FO13" s="237"/>
      <c r="FP13" s="237"/>
      <c r="FQ13" s="237"/>
      <c r="FR13" s="237"/>
      <c r="FS13" s="237"/>
      <c r="FT13" s="237"/>
      <c r="FU13" s="237"/>
      <c r="FV13" s="237"/>
      <c r="FW13" s="237"/>
      <c r="FX13" s="237"/>
      <c r="FY13" s="237"/>
      <c r="FZ13" s="237"/>
      <c r="GA13" s="237"/>
      <c r="GB13" s="237"/>
      <c r="GC13" s="237"/>
      <c r="GD13" s="237"/>
      <c r="GE13" s="237"/>
      <c r="GF13" s="237"/>
      <c r="GG13" s="237"/>
      <c r="GH13" s="237"/>
      <c r="GI13" s="237"/>
      <c r="GJ13" s="237"/>
      <c r="GK13" s="237"/>
      <c r="GL13" s="237"/>
      <c r="GM13" s="237"/>
      <c r="GN13" s="237"/>
      <c r="GO13" s="237"/>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37"/>
      <c r="HL13" s="237"/>
      <c r="HM13" s="237"/>
      <c r="HN13" s="237"/>
      <c r="HO13" s="237"/>
      <c r="HP13" s="237"/>
      <c r="HQ13" s="237"/>
      <c r="HR13" s="237"/>
      <c r="HS13" s="237"/>
      <c r="HT13" s="237"/>
      <c r="HU13" s="237"/>
      <c r="HV13" s="237"/>
      <c r="HW13" s="237"/>
      <c r="HX13" s="237"/>
      <c r="HY13" s="237"/>
      <c r="HZ13" s="237"/>
      <c r="IA13" s="237"/>
      <c r="IB13" s="237"/>
      <c r="IC13" s="237"/>
      <c r="ID13" s="237"/>
      <c r="IE13" s="237"/>
      <c r="IF13" s="237"/>
      <c r="IG13" s="237"/>
      <c r="IH13" s="237"/>
      <c r="II13" s="237"/>
      <c r="IJ13" s="237"/>
      <c r="IK13" s="237"/>
      <c r="IL13" s="237"/>
      <c r="IM13" s="237"/>
      <c r="IN13" s="237"/>
      <c r="IO13" s="237"/>
      <c r="IP13" s="237"/>
      <c r="IQ13" s="237"/>
      <c r="IR13" s="237"/>
      <c r="IS13" s="237"/>
      <c r="IT13" s="237"/>
      <c r="IU13" s="237"/>
      <c r="IV13" s="237"/>
      <c r="IW13" s="237"/>
    </row>
    <row r="14" spans="1:257" ht="31.65" customHeight="1" thickBot="1" x14ac:dyDescent="0.3">
      <c r="A14" s="251" t="s">
        <v>46</v>
      </c>
      <c r="B14" s="606"/>
      <c r="C14" s="607"/>
      <c r="D14" s="593"/>
      <c r="E14" s="591"/>
      <c r="F14" s="585"/>
      <c r="G14" s="583"/>
      <c r="H14" s="595"/>
      <c r="I14" s="609"/>
      <c r="J14" s="244"/>
      <c r="K14" s="252"/>
      <c r="L14" s="237"/>
      <c r="M14" s="237"/>
      <c r="N14" s="237"/>
      <c r="O14" s="237"/>
      <c r="P14" s="237"/>
      <c r="Q14" s="237"/>
      <c r="R14" s="237"/>
      <c r="S14" s="237"/>
      <c r="T14" s="637"/>
      <c r="U14" s="637"/>
      <c r="V14" s="637"/>
      <c r="W14" s="637"/>
      <c r="X14" s="637"/>
      <c r="Y14" s="637"/>
      <c r="Z14" s="637"/>
      <c r="AA14" s="637"/>
      <c r="AB14" s="637"/>
      <c r="AC14" s="6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c r="FL14" s="237"/>
      <c r="FM14" s="237"/>
      <c r="FN14" s="237"/>
      <c r="FO14" s="237"/>
      <c r="FP14" s="237"/>
      <c r="FQ14" s="237"/>
      <c r="FR14" s="237"/>
      <c r="FS14" s="237"/>
      <c r="FT14" s="237"/>
      <c r="FU14" s="237"/>
      <c r="FV14" s="237"/>
      <c r="FW14" s="237"/>
      <c r="FX14" s="237"/>
      <c r="FY14" s="237"/>
      <c r="FZ14" s="237"/>
      <c r="GA14" s="237"/>
      <c r="GB14" s="237"/>
      <c r="GC14" s="237"/>
      <c r="GD14" s="237"/>
      <c r="GE14" s="237"/>
      <c r="GF14" s="237"/>
      <c r="GG14" s="237"/>
      <c r="GH14" s="237"/>
      <c r="GI14" s="237"/>
      <c r="GJ14" s="237"/>
      <c r="GK14" s="237"/>
      <c r="GL14" s="237"/>
      <c r="GM14" s="237"/>
      <c r="GN14" s="237"/>
      <c r="GO14" s="237"/>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37"/>
      <c r="HL14" s="237"/>
      <c r="HM14" s="237"/>
      <c r="HN14" s="237"/>
      <c r="HO14" s="237"/>
      <c r="HP14" s="237"/>
      <c r="HQ14" s="237"/>
      <c r="HR14" s="237"/>
      <c r="HS14" s="237"/>
      <c r="HT14" s="237"/>
      <c r="HU14" s="237"/>
      <c r="HV14" s="237"/>
      <c r="HW14" s="237"/>
      <c r="HX14" s="237"/>
      <c r="HY14" s="237"/>
      <c r="HZ14" s="237"/>
      <c r="IA14" s="237"/>
      <c r="IB14" s="237"/>
      <c r="IC14" s="237"/>
      <c r="ID14" s="237"/>
      <c r="IE14" s="237"/>
      <c r="IF14" s="237"/>
      <c r="IG14" s="237"/>
      <c r="IH14" s="237"/>
      <c r="II14" s="237"/>
      <c r="IJ14" s="237"/>
      <c r="IK14" s="237"/>
      <c r="IL14" s="237"/>
      <c r="IM14" s="237"/>
      <c r="IN14" s="237"/>
      <c r="IO14" s="237"/>
      <c r="IP14" s="237"/>
      <c r="IQ14" s="237"/>
      <c r="IR14" s="237"/>
      <c r="IS14" s="237"/>
      <c r="IT14" s="237"/>
      <c r="IU14" s="237"/>
      <c r="IV14" s="237"/>
      <c r="IW14" s="237"/>
    </row>
    <row r="15" spans="1:257" ht="15.75" customHeight="1" x14ac:dyDescent="0.25">
      <c r="A15" s="247" t="s">
        <v>0</v>
      </c>
      <c r="B15" s="601"/>
      <c r="C15" s="602"/>
      <c r="D15" s="592"/>
      <c r="E15" s="590"/>
      <c r="F15" s="584"/>
      <c r="G15" s="582"/>
      <c r="H15" s="594">
        <f>D15*E15*F15/12*G15</f>
        <v>0</v>
      </c>
      <c r="I15" s="608">
        <f>(D15*F15/12*G15)+(D15*E15*F15/12*G15)</f>
        <v>0</v>
      </c>
      <c r="J15" s="244"/>
      <c r="K15" s="237"/>
      <c r="L15" s="248"/>
      <c r="M15" s="248"/>
      <c r="N15" s="248"/>
      <c r="O15" s="249"/>
      <c r="P15" s="250"/>
      <c r="Q15" s="249"/>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c r="FL15" s="237"/>
      <c r="FM15" s="237"/>
      <c r="FN15" s="237"/>
      <c r="FO15" s="237"/>
      <c r="FP15" s="237"/>
      <c r="FQ15" s="237"/>
      <c r="FR15" s="237"/>
      <c r="FS15" s="237"/>
      <c r="FT15" s="237"/>
      <c r="FU15" s="237"/>
      <c r="FV15" s="237"/>
      <c r="FW15" s="237"/>
      <c r="FX15" s="237"/>
      <c r="FY15" s="237"/>
      <c r="FZ15" s="237"/>
      <c r="GA15" s="237"/>
      <c r="GB15" s="237"/>
      <c r="GC15" s="237"/>
      <c r="GD15" s="237"/>
      <c r="GE15" s="237"/>
      <c r="GF15" s="237"/>
      <c r="GG15" s="237"/>
      <c r="GH15" s="237"/>
      <c r="GI15" s="237"/>
      <c r="GJ15" s="237"/>
      <c r="GK15" s="237"/>
      <c r="GL15" s="237"/>
      <c r="GM15" s="237"/>
      <c r="GN15" s="237"/>
      <c r="GO15" s="237"/>
      <c r="GP15" s="237"/>
      <c r="GQ15" s="237"/>
      <c r="GR15" s="237"/>
      <c r="GS15" s="237"/>
      <c r="GT15" s="237"/>
      <c r="GU15" s="237"/>
      <c r="GV15" s="237"/>
      <c r="GW15" s="237"/>
      <c r="GX15" s="237"/>
      <c r="GY15" s="237"/>
      <c r="GZ15" s="237"/>
      <c r="HA15" s="237"/>
      <c r="HB15" s="237"/>
      <c r="HC15" s="237"/>
      <c r="HD15" s="237"/>
      <c r="HE15" s="237"/>
      <c r="HF15" s="237"/>
      <c r="HG15" s="237"/>
      <c r="HH15" s="237"/>
      <c r="HI15" s="237"/>
      <c r="HJ15" s="237"/>
      <c r="HK15" s="237"/>
      <c r="HL15" s="237"/>
      <c r="HM15" s="237"/>
      <c r="HN15" s="237"/>
      <c r="HO15" s="237"/>
      <c r="HP15" s="237"/>
      <c r="HQ15" s="237"/>
      <c r="HR15" s="237"/>
      <c r="HS15" s="237"/>
      <c r="HT15" s="237"/>
      <c r="HU15" s="237"/>
      <c r="HV15" s="237"/>
      <c r="HW15" s="237"/>
      <c r="HX15" s="237"/>
      <c r="HY15" s="237"/>
      <c r="HZ15" s="237"/>
      <c r="IA15" s="237"/>
      <c r="IB15" s="237"/>
      <c r="IC15" s="237"/>
      <c r="ID15" s="237"/>
      <c r="IE15" s="237"/>
      <c r="IF15" s="237"/>
      <c r="IG15" s="237"/>
      <c r="IH15" s="237"/>
      <c r="II15" s="237"/>
      <c r="IJ15" s="237"/>
      <c r="IK15" s="237"/>
      <c r="IL15" s="237"/>
      <c r="IM15" s="237"/>
      <c r="IN15" s="237"/>
      <c r="IO15" s="237"/>
      <c r="IP15" s="237"/>
      <c r="IQ15" s="237"/>
      <c r="IR15" s="237"/>
      <c r="IS15" s="237"/>
      <c r="IT15" s="237"/>
      <c r="IU15" s="237"/>
      <c r="IV15" s="237"/>
      <c r="IW15" s="237"/>
    </row>
    <row r="16" spans="1:257" ht="31.65" customHeight="1" thickBot="1" x14ac:dyDescent="0.3">
      <c r="A16" s="251" t="s">
        <v>46</v>
      </c>
      <c r="B16" s="606"/>
      <c r="C16" s="607"/>
      <c r="D16" s="593"/>
      <c r="E16" s="591"/>
      <c r="F16" s="585"/>
      <c r="G16" s="583"/>
      <c r="H16" s="595"/>
      <c r="I16" s="609"/>
      <c r="J16" s="244"/>
      <c r="K16" s="252"/>
      <c r="L16" s="237"/>
      <c r="M16" s="237"/>
      <c r="N16" s="237"/>
      <c r="O16" s="237"/>
      <c r="P16" s="237"/>
      <c r="Q16" s="237"/>
      <c r="R16" s="237"/>
      <c r="S16" s="237"/>
      <c r="T16" s="637"/>
      <c r="U16" s="637"/>
      <c r="V16" s="637"/>
      <c r="W16" s="637"/>
      <c r="X16" s="637"/>
      <c r="Y16" s="637"/>
      <c r="Z16" s="637"/>
      <c r="AA16" s="637"/>
      <c r="AB16" s="637"/>
      <c r="AC16" s="6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c r="FL16" s="237"/>
      <c r="FM16" s="237"/>
      <c r="FN16" s="237"/>
      <c r="FO16" s="237"/>
      <c r="FP16" s="237"/>
      <c r="FQ16" s="237"/>
      <c r="FR16" s="237"/>
      <c r="FS16" s="237"/>
      <c r="FT16" s="237"/>
      <c r="FU16" s="237"/>
      <c r="FV16" s="237"/>
      <c r="FW16" s="237"/>
      <c r="FX16" s="237"/>
      <c r="FY16" s="237"/>
      <c r="FZ16" s="237"/>
      <c r="GA16" s="237"/>
      <c r="GB16" s="237"/>
      <c r="GC16" s="237"/>
      <c r="GD16" s="237"/>
      <c r="GE16" s="237"/>
      <c r="GF16" s="237"/>
      <c r="GG16" s="237"/>
      <c r="GH16" s="237"/>
      <c r="GI16" s="237"/>
      <c r="GJ16" s="237"/>
      <c r="GK16" s="237"/>
      <c r="GL16" s="237"/>
      <c r="GM16" s="237"/>
      <c r="GN16" s="237"/>
      <c r="GO16" s="237"/>
      <c r="GP16" s="237"/>
      <c r="GQ16" s="237"/>
      <c r="GR16" s="237"/>
      <c r="GS16" s="237"/>
      <c r="GT16" s="237"/>
      <c r="GU16" s="237"/>
      <c r="GV16" s="237"/>
      <c r="GW16" s="237"/>
      <c r="GX16" s="237"/>
      <c r="GY16" s="237"/>
      <c r="GZ16" s="237"/>
      <c r="HA16" s="237"/>
      <c r="HB16" s="237"/>
      <c r="HC16" s="237"/>
      <c r="HD16" s="237"/>
      <c r="HE16" s="237"/>
      <c r="HF16" s="237"/>
      <c r="HG16" s="237"/>
      <c r="HH16" s="237"/>
      <c r="HI16" s="237"/>
      <c r="HJ16" s="237"/>
      <c r="HK16" s="237"/>
      <c r="HL16" s="237"/>
      <c r="HM16" s="237"/>
      <c r="HN16" s="237"/>
      <c r="HO16" s="237"/>
      <c r="HP16" s="237"/>
      <c r="HQ16" s="237"/>
      <c r="HR16" s="237"/>
      <c r="HS16" s="237"/>
      <c r="HT16" s="237"/>
      <c r="HU16" s="237"/>
      <c r="HV16" s="237"/>
      <c r="HW16" s="237"/>
      <c r="HX16" s="237"/>
      <c r="HY16" s="237"/>
      <c r="HZ16" s="237"/>
      <c r="IA16" s="237"/>
      <c r="IB16" s="237"/>
      <c r="IC16" s="237"/>
      <c r="ID16" s="237"/>
      <c r="IE16" s="237"/>
      <c r="IF16" s="237"/>
      <c r="IG16" s="237"/>
      <c r="IH16" s="237"/>
      <c r="II16" s="237"/>
      <c r="IJ16" s="237"/>
      <c r="IK16" s="237"/>
      <c r="IL16" s="237"/>
      <c r="IM16" s="237"/>
      <c r="IN16" s="237"/>
      <c r="IO16" s="237"/>
      <c r="IP16" s="237"/>
      <c r="IQ16" s="237"/>
      <c r="IR16" s="237"/>
      <c r="IS16" s="237"/>
      <c r="IT16" s="237"/>
      <c r="IU16" s="237"/>
      <c r="IV16" s="237"/>
      <c r="IW16" s="237"/>
    </row>
    <row r="17" spans="1:257" x14ac:dyDescent="0.25">
      <c r="A17" s="247" t="s">
        <v>0</v>
      </c>
      <c r="B17" s="601"/>
      <c r="C17" s="602"/>
      <c r="D17" s="592"/>
      <c r="E17" s="590"/>
      <c r="F17" s="584"/>
      <c r="G17" s="582"/>
      <c r="H17" s="594">
        <f>D17*E17*F17/12*G17</f>
        <v>0</v>
      </c>
      <c r="I17" s="608">
        <f>(D17*F17/12*G17)+(D17*E17*F17/12*G17)</f>
        <v>0</v>
      </c>
      <c r="J17" s="244"/>
      <c r="K17" s="237"/>
      <c r="L17" s="248"/>
      <c r="M17" s="248"/>
      <c r="N17" s="248"/>
      <c r="O17" s="249"/>
      <c r="P17" s="250"/>
      <c r="Q17" s="249"/>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c r="FL17" s="237"/>
      <c r="FM17" s="237"/>
      <c r="FN17" s="237"/>
      <c r="FO17" s="237"/>
      <c r="FP17" s="237"/>
      <c r="FQ17" s="237"/>
      <c r="FR17" s="237"/>
      <c r="FS17" s="237"/>
      <c r="FT17" s="237"/>
      <c r="FU17" s="237"/>
      <c r="FV17" s="237"/>
      <c r="FW17" s="237"/>
      <c r="FX17" s="237"/>
      <c r="FY17" s="237"/>
      <c r="FZ17" s="237"/>
      <c r="GA17" s="237"/>
      <c r="GB17" s="237"/>
      <c r="GC17" s="237"/>
      <c r="GD17" s="237"/>
      <c r="GE17" s="237"/>
      <c r="GF17" s="237"/>
      <c r="GG17" s="237"/>
      <c r="GH17" s="237"/>
      <c r="GI17" s="237"/>
      <c r="GJ17" s="237"/>
      <c r="GK17" s="237"/>
      <c r="GL17" s="237"/>
      <c r="GM17" s="237"/>
      <c r="GN17" s="237"/>
      <c r="GO17" s="237"/>
      <c r="GP17" s="237"/>
      <c r="GQ17" s="237"/>
      <c r="GR17" s="237"/>
      <c r="GS17" s="237"/>
      <c r="GT17" s="237"/>
      <c r="GU17" s="237"/>
      <c r="GV17" s="237"/>
      <c r="GW17" s="237"/>
      <c r="GX17" s="237"/>
      <c r="GY17" s="237"/>
      <c r="GZ17" s="237"/>
      <c r="HA17" s="237"/>
      <c r="HB17" s="237"/>
      <c r="HC17" s="237"/>
      <c r="HD17" s="237"/>
      <c r="HE17" s="237"/>
      <c r="HF17" s="237"/>
      <c r="HG17" s="237"/>
      <c r="HH17" s="237"/>
      <c r="HI17" s="237"/>
      <c r="HJ17" s="237"/>
      <c r="HK17" s="237"/>
      <c r="HL17" s="237"/>
      <c r="HM17" s="237"/>
      <c r="HN17" s="237"/>
      <c r="HO17" s="237"/>
      <c r="HP17" s="237"/>
      <c r="HQ17" s="237"/>
      <c r="HR17" s="237"/>
      <c r="HS17" s="237"/>
      <c r="HT17" s="237"/>
      <c r="HU17" s="237"/>
      <c r="HV17" s="237"/>
      <c r="HW17" s="237"/>
      <c r="HX17" s="237"/>
      <c r="HY17" s="237"/>
      <c r="HZ17" s="237"/>
      <c r="IA17" s="237"/>
      <c r="IB17" s="237"/>
      <c r="IC17" s="237"/>
      <c r="ID17" s="237"/>
      <c r="IE17" s="237"/>
      <c r="IF17" s="237"/>
      <c r="IG17" s="237"/>
      <c r="IH17" s="237"/>
      <c r="II17" s="237"/>
      <c r="IJ17" s="237"/>
      <c r="IK17" s="237"/>
      <c r="IL17" s="237"/>
      <c r="IM17" s="237"/>
      <c r="IN17" s="237"/>
      <c r="IO17" s="237"/>
      <c r="IP17" s="237"/>
      <c r="IQ17" s="237"/>
      <c r="IR17" s="237"/>
      <c r="IS17" s="237"/>
      <c r="IT17" s="237"/>
      <c r="IU17" s="237"/>
      <c r="IV17" s="237"/>
      <c r="IW17" s="237"/>
    </row>
    <row r="18" spans="1:257" ht="31.4" customHeight="1" thickBot="1" x14ac:dyDescent="0.3">
      <c r="A18" s="251" t="s">
        <v>46</v>
      </c>
      <c r="B18" s="606"/>
      <c r="C18" s="607"/>
      <c r="D18" s="593"/>
      <c r="E18" s="591"/>
      <c r="F18" s="585"/>
      <c r="G18" s="583"/>
      <c r="H18" s="595"/>
      <c r="I18" s="609"/>
      <c r="J18" s="244"/>
      <c r="K18" s="252"/>
      <c r="L18" s="237"/>
      <c r="M18" s="237"/>
      <c r="N18" s="237"/>
      <c r="O18" s="237"/>
      <c r="P18" s="237"/>
      <c r="Q18" s="237"/>
      <c r="R18" s="237"/>
      <c r="S18" s="237"/>
      <c r="T18" s="637"/>
      <c r="U18" s="637"/>
      <c r="V18" s="637"/>
      <c r="W18" s="637"/>
      <c r="X18" s="637"/>
      <c r="Y18" s="637"/>
      <c r="Z18" s="637"/>
      <c r="AA18" s="637"/>
      <c r="AB18" s="637"/>
      <c r="AC18" s="6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237"/>
      <c r="DJ18" s="237"/>
      <c r="DK18" s="237"/>
      <c r="DL18" s="237"/>
      <c r="DM18" s="237"/>
      <c r="DN18" s="237"/>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c r="EX18" s="237"/>
      <c r="EY18" s="237"/>
      <c r="EZ18" s="237"/>
      <c r="FA18" s="237"/>
      <c r="FB18" s="237"/>
      <c r="FC18" s="237"/>
      <c r="FD18" s="237"/>
      <c r="FE18" s="237"/>
      <c r="FF18" s="237"/>
      <c r="FG18" s="237"/>
      <c r="FH18" s="237"/>
      <c r="FI18" s="237"/>
      <c r="FJ18" s="237"/>
      <c r="FK18" s="237"/>
      <c r="FL18" s="237"/>
      <c r="FM18" s="237"/>
      <c r="FN18" s="237"/>
      <c r="FO18" s="237"/>
      <c r="FP18" s="237"/>
      <c r="FQ18" s="237"/>
      <c r="FR18" s="237"/>
      <c r="FS18" s="237"/>
      <c r="FT18" s="237"/>
      <c r="FU18" s="237"/>
      <c r="FV18" s="237"/>
      <c r="FW18" s="237"/>
      <c r="FX18" s="237"/>
      <c r="FY18" s="237"/>
      <c r="FZ18" s="237"/>
      <c r="GA18" s="237"/>
      <c r="GB18" s="237"/>
      <c r="GC18" s="237"/>
      <c r="GD18" s="237"/>
      <c r="GE18" s="237"/>
      <c r="GF18" s="237"/>
      <c r="GG18" s="237"/>
      <c r="GH18" s="237"/>
      <c r="GI18" s="237"/>
      <c r="GJ18" s="237"/>
      <c r="GK18" s="237"/>
      <c r="GL18" s="237"/>
      <c r="GM18" s="237"/>
      <c r="GN18" s="237"/>
      <c r="GO18" s="237"/>
      <c r="GP18" s="237"/>
      <c r="GQ18" s="237"/>
      <c r="GR18" s="237"/>
      <c r="GS18" s="237"/>
      <c r="GT18" s="237"/>
      <c r="GU18" s="237"/>
      <c r="GV18" s="237"/>
      <c r="GW18" s="237"/>
      <c r="GX18" s="237"/>
      <c r="GY18" s="237"/>
      <c r="GZ18" s="237"/>
      <c r="HA18" s="237"/>
      <c r="HB18" s="237"/>
      <c r="HC18" s="237"/>
      <c r="HD18" s="237"/>
      <c r="HE18" s="237"/>
      <c r="HF18" s="237"/>
      <c r="HG18" s="237"/>
      <c r="HH18" s="237"/>
      <c r="HI18" s="237"/>
      <c r="HJ18" s="237"/>
      <c r="HK18" s="237"/>
      <c r="HL18" s="237"/>
      <c r="HM18" s="237"/>
      <c r="HN18" s="237"/>
      <c r="HO18" s="237"/>
      <c r="HP18" s="237"/>
      <c r="HQ18" s="237"/>
      <c r="HR18" s="237"/>
      <c r="HS18" s="237"/>
      <c r="HT18" s="237"/>
      <c r="HU18" s="237"/>
      <c r="HV18" s="237"/>
      <c r="HW18" s="237"/>
      <c r="HX18" s="237"/>
      <c r="HY18" s="237"/>
      <c r="HZ18" s="237"/>
      <c r="IA18" s="237"/>
      <c r="IB18" s="237"/>
      <c r="IC18" s="237"/>
      <c r="ID18" s="237"/>
      <c r="IE18" s="237"/>
      <c r="IF18" s="237"/>
      <c r="IG18" s="237"/>
      <c r="IH18" s="237"/>
      <c r="II18" s="237"/>
      <c r="IJ18" s="237"/>
      <c r="IK18" s="237"/>
      <c r="IL18" s="237"/>
      <c r="IM18" s="237"/>
      <c r="IN18" s="237"/>
      <c r="IO18" s="237"/>
      <c r="IP18" s="237"/>
      <c r="IQ18" s="237"/>
      <c r="IR18" s="237"/>
      <c r="IS18" s="237"/>
      <c r="IT18" s="237"/>
      <c r="IU18" s="237"/>
      <c r="IV18" s="237"/>
      <c r="IW18" s="237"/>
    </row>
    <row r="19" spans="1:257" x14ac:dyDescent="0.25">
      <c r="A19" s="247" t="s">
        <v>0</v>
      </c>
      <c r="B19" s="601"/>
      <c r="C19" s="602"/>
      <c r="D19" s="592"/>
      <c r="E19" s="590"/>
      <c r="F19" s="584"/>
      <c r="G19" s="582"/>
      <c r="H19" s="594">
        <f>D19*E19*F19/12*G19</f>
        <v>0</v>
      </c>
      <c r="I19" s="608">
        <f>(D19*F19/12*G19)+(D19*E19*F19/12*G19)</f>
        <v>0</v>
      </c>
      <c r="J19" s="244"/>
      <c r="K19" s="237"/>
      <c r="L19" s="248"/>
      <c r="M19" s="248"/>
      <c r="N19" s="248"/>
      <c r="O19" s="249"/>
      <c r="P19" s="250"/>
      <c r="Q19" s="249"/>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237"/>
      <c r="CF19" s="237"/>
      <c r="CG19" s="237"/>
      <c r="CH19" s="237"/>
      <c r="CI19" s="237"/>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237"/>
      <c r="DJ19" s="237"/>
      <c r="DK19" s="237"/>
      <c r="DL19" s="237"/>
      <c r="DM19" s="237"/>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237"/>
      <c r="EN19" s="237"/>
      <c r="EO19" s="237"/>
      <c r="EP19" s="237"/>
      <c r="EQ19" s="237"/>
      <c r="ER19" s="237"/>
      <c r="ES19" s="237"/>
      <c r="ET19" s="237"/>
      <c r="EU19" s="237"/>
      <c r="EV19" s="237"/>
      <c r="EW19" s="237"/>
      <c r="EX19" s="237"/>
      <c r="EY19" s="237"/>
      <c r="EZ19" s="237"/>
      <c r="FA19" s="237"/>
      <c r="FB19" s="237"/>
      <c r="FC19" s="237"/>
      <c r="FD19" s="237"/>
      <c r="FE19" s="237"/>
      <c r="FF19" s="237"/>
      <c r="FG19" s="237"/>
      <c r="FH19" s="237"/>
      <c r="FI19" s="237"/>
      <c r="FJ19" s="237"/>
      <c r="FK19" s="237"/>
      <c r="FL19" s="237"/>
      <c r="FM19" s="237"/>
      <c r="FN19" s="237"/>
      <c r="FO19" s="237"/>
      <c r="FP19" s="237"/>
      <c r="FQ19" s="237"/>
      <c r="FR19" s="237"/>
      <c r="FS19" s="237"/>
      <c r="FT19" s="237"/>
      <c r="FU19" s="237"/>
      <c r="FV19" s="237"/>
      <c r="FW19" s="237"/>
      <c r="FX19" s="237"/>
      <c r="FY19" s="237"/>
      <c r="FZ19" s="237"/>
      <c r="GA19" s="237"/>
      <c r="GB19" s="237"/>
      <c r="GC19" s="237"/>
      <c r="GD19" s="237"/>
      <c r="GE19" s="237"/>
      <c r="GF19" s="237"/>
      <c r="GG19" s="237"/>
      <c r="GH19" s="237"/>
      <c r="GI19" s="237"/>
      <c r="GJ19" s="237"/>
      <c r="GK19" s="237"/>
      <c r="GL19" s="237"/>
      <c r="GM19" s="237"/>
      <c r="GN19" s="237"/>
      <c r="GO19" s="237"/>
      <c r="GP19" s="237"/>
      <c r="GQ19" s="237"/>
      <c r="GR19" s="237"/>
      <c r="GS19" s="237"/>
      <c r="GT19" s="237"/>
      <c r="GU19" s="237"/>
      <c r="GV19" s="237"/>
      <c r="GW19" s="237"/>
      <c r="GX19" s="237"/>
      <c r="GY19" s="237"/>
      <c r="GZ19" s="237"/>
      <c r="HA19" s="237"/>
      <c r="HB19" s="237"/>
      <c r="HC19" s="237"/>
      <c r="HD19" s="237"/>
      <c r="HE19" s="237"/>
      <c r="HF19" s="237"/>
      <c r="HG19" s="237"/>
      <c r="HH19" s="237"/>
      <c r="HI19" s="237"/>
      <c r="HJ19" s="237"/>
      <c r="HK19" s="237"/>
      <c r="HL19" s="237"/>
      <c r="HM19" s="237"/>
      <c r="HN19" s="237"/>
      <c r="HO19" s="237"/>
      <c r="HP19" s="237"/>
      <c r="HQ19" s="237"/>
      <c r="HR19" s="237"/>
      <c r="HS19" s="237"/>
      <c r="HT19" s="237"/>
      <c r="HU19" s="237"/>
      <c r="HV19" s="237"/>
      <c r="HW19" s="237"/>
      <c r="HX19" s="237"/>
      <c r="HY19" s="237"/>
      <c r="HZ19" s="237"/>
      <c r="IA19" s="237"/>
      <c r="IB19" s="237"/>
      <c r="IC19" s="237"/>
      <c r="ID19" s="237"/>
      <c r="IE19" s="237"/>
      <c r="IF19" s="237"/>
      <c r="IG19" s="237"/>
      <c r="IH19" s="237"/>
      <c r="II19" s="237"/>
      <c r="IJ19" s="237"/>
      <c r="IK19" s="237"/>
      <c r="IL19" s="237"/>
      <c r="IM19" s="237"/>
      <c r="IN19" s="237"/>
      <c r="IO19" s="237"/>
      <c r="IP19" s="237"/>
      <c r="IQ19" s="237"/>
      <c r="IR19" s="237"/>
      <c r="IS19" s="237"/>
      <c r="IT19" s="237"/>
      <c r="IU19" s="237"/>
      <c r="IV19" s="237"/>
      <c r="IW19" s="237"/>
    </row>
    <row r="20" spans="1:257" ht="31.65" customHeight="1" thickBot="1" x14ac:dyDescent="0.3">
      <c r="A20" s="251" t="s">
        <v>46</v>
      </c>
      <c r="B20" s="606"/>
      <c r="C20" s="607"/>
      <c r="D20" s="593"/>
      <c r="E20" s="591"/>
      <c r="F20" s="585"/>
      <c r="G20" s="583"/>
      <c r="H20" s="595"/>
      <c r="I20" s="609"/>
      <c r="J20" s="244"/>
      <c r="K20" s="252"/>
      <c r="L20" s="237"/>
      <c r="M20" s="237"/>
      <c r="N20" s="237"/>
      <c r="O20" s="237"/>
      <c r="P20" s="237"/>
      <c r="Q20" s="237"/>
      <c r="R20" s="237"/>
      <c r="S20" s="237"/>
      <c r="T20" s="637"/>
      <c r="U20" s="637"/>
      <c r="V20" s="637"/>
      <c r="W20" s="637"/>
      <c r="X20" s="637"/>
      <c r="Y20" s="637"/>
      <c r="Z20" s="637"/>
      <c r="AA20" s="637"/>
      <c r="AB20" s="637"/>
      <c r="AC20" s="637"/>
      <c r="AD20" s="237"/>
      <c r="AE20" s="237"/>
      <c r="AF20" s="237"/>
      <c r="AG20" s="237"/>
      <c r="AH20" s="237"/>
      <c r="AI20" s="237"/>
      <c r="AJ20" s="237"/>
      <c r="AK20" s="237"/>
      <c r="AL20" s="237"/>
      <c r="AM20" s="237"/>
      <c r="AN20" s="237"/>
      <c r="AO20" s="237"/>
      <c r="AP20" s="237"/>
      <c r="AQ20" s="237"/>
      <c r="AR20" s="237"/>
      <c r="AS20" s="237"/>
      <c r="AT20" s="237"/>
      <c r="AU20" s="237"/>
      <c r="AV20" s="237"/>
      <c r="AW20" s="237"/>
      <c r="AX20" s="237"/>
      <c r="AY20" s="237"/>
      <c r="AZ20" s="237"/>
      <c r="BA20" s="237"/>
      <c r="BB20" s="237"/>
      <c r="BC20" s="237"/>
      <c r="BD20" s="237"/>
      <c r="BE20" s="237"/>
      <c r="BF20" s="237"/>
      <c r="BG20" s="237"/>
      <c r="BH20" s="237"/>
      <c r="BI20" s="237"/>
      <c r="BJ20" s="237"/>
      <c r="BK20" s="237"/>
      <c r="BL20" s="237"/>
      <c r="BM20" s="237"/>
      <c r="BN20" s="237"/>
      <c r="BO20" s="237"/>
      <c r="BP20" s="237"/>
      <c r="BQ20" s="237"/>
      <c r="BR20" s="237"/>
      <c r="BS20" s="237"/>
      <c r="BT20" s="237"/>
      <c r="BU20" s="237"/>
      <c r="BV20" s="237"/>
      <c r="BW20" s="237"/>
      <c r="BX20" s="237"/>
      <c r="BY20" s="237"/>
      <c r="BZ20" s="237"/>
      <c r="CA20" s="237"/>
      <c r="CB20" s="237"/>
      <c r="CC20" s="237"/>
      <c r="CD20" s="237"/>
      <c r="CE20" s="237"/>
      <c r="CF20" s="237"/>
      <c r="CG20" s="237"/>
      <c r="CH20" s="237"/>
      <c r="CI20" s="237"/>
      <c r="CJ20" s="237"/>
      <c r="CK20" s="237"/>
      <c r="CL20" s="237"/>
      <c r="CM20" s="237"/>
      <c r="CN20" s="237"/>
      <c r="CO20" s="237"/>
      <c r="CP20" s="237"/>
      <c r="CQ20" s="237"/>
      <c r="CR20" s="237"/>
      <c r="CS20" s="237"/>
      <c r="CT20" s="237"/>
      <c r="CU20" s="237"/>
      <c r="CV20" s="237"/>
      <c r="CW20" s="237"/>
      <c r="CX20" s="237"/>
      <c r="CY20" s="237"/>
      <c r="CZ20" s="237"/>
      <c r="DA20" s="237"/>
      <c r="DB20" s="237"/>
      <c r="DC20" s="237"/>
      <c r="DD20" s="237"/>
      <c r="DE20" s="237"/>
      <c r="DF20" s="237"/>
      <c r="DG20" s="237"/>
      <c r="DH20" s="237"/>
      <c r="DI20" s="237"/>
      <c r="DJ20" s="237"/>
      <c r="DK20" s="237"/>
      <c r="DL20" s="237"/>
      <c r="DM20" s="237"/>
      <c r="DN20" s="237"/>
      <c r="DO20" s="237"/>
      <c r="DP20" s="237"/>
      <c r="DQ20" s="237"/>
      <c r="DR20" s="237"/>
      <c r="DS20" s="237"/>
      <c r="DT20" s="237"/>
      <c r="DU20" s="237"/>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c r="GV20" s="237"/>
      <c r="GW20" s="237"/>
      <c r="GX20" s="237"/>
      <c r="GY20" s="237"/>
      <c r="GZ20" s="237"/>
      <c r="HA20" s="237"/>
      <c r="HB20" s="237"/>
      <c r="HC20" s="237"/>
      <c r="HD20" s="237"/>
      <c r="HE20" s="237"/>
      <c r="HF20" s="237"/>
      <c r="HG20" s="237"/>
      <c r="HH20" s="237"/>
      <c r="HI20" s="237"/>
      <c r="HJ20" s="237"/>
      <c r="HK20" s="237"/>
      <c r="HL20" s="237"/>
      <c r="HM20" s="237"/>
      <c r="HN20" s="237"/>
      <c r="HO20" s="237"/>
      <c r="HP20" s="237"/>
      <c r="HQ20" s="237"/>
      <c r="HR20" s="237"/>
      <c r="HS20" s="237"/>
      <c r="HT20" s="237"/>
      <c r="HU20" s="237"/>
      <c r="HV20" s="237"/>
      <c r="HW20" s="237"/>
      <c r="HX20" s="237"/>
      <c r="HY20" s="237"/>
      <c r="HZ20" s="237"/>
      <c r="IA20" s="237"/>
      <c r="IB20" s="237"/>
      <c r="IC20" s="237"/>
      <c r="ID20" s="237"/>
      <c r="IE20" s="237"/>
      <c r="IF20" s="237"/>
      <c r="IG20" s="237"/>
      <c r="IH20" s="237"/>
      <c r="II20" s="237"/>
      <c r="IJ20" s="237"/>
      <c r="IK20" s="237"/>
      <c r="IL20" s="237"/>
      <c r="IM20" s="237"/>
      <c r="IN20" s="237"/>
      <c r="IO20" s="237"/>
      <c r="IP20" s="237"/>
      <c r="IQ20" s="237"/>
      <c r="IR20" s="237"/>
      <c r="IS20" s="237"/>
      <c r="IT20" s="237"/>
      <c r="IU20" s="237"/>
      <c r="IV20" s="237"/>
      <c r="IW20" s="237"/>
    </row>
    <row r="21" spans="1:257" ht="15.75" customHeight="1" x14ac:dyDescent="0.25">
      <c r="A21" s="247" t="s">
        <v>0</v>
      </c>
      <c r="B21" s="601"/>
      <c r="C21" s="602"/>
      <c r="D21" s="592"/>
      <c r="E21" s="590"/>
      <c r="F21" s="584"/>
      <c r="G21" s="582"/>
      <c r="H21" s="594">
        <f>D21*E21*F21/12*G21</f>
        <v>0</v>
      </c>
      <c r="I21" s="608">
        <f>(D21*F21/12*G21)+(D21*E21*F21/12*G21)</f>
        <v>0</v>
      </c>
      <c r="J21" s="244"/>
      <c r="K21" s="237"/>
      <c r="L21" s="248"/>
      <c r="M21" s="248"/>
      <c r="N21" s="248"/>
      <c r="O21" s="249"/>
      <c r="P21" s="250"/>
      <c r="Q21" s="249"/>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37"/>
      <c r="DH21" s="237"/>
      <c r="DI21" s="237"/>
      <c r="DJ21" s="237"/>
      <c r="DK21" s="237"/>
      <c r="DL21" s="237"/>
      <c r="DM21" s="237"/>
      <c r="DN21" s="237"/>
      <c r="DO21" s="237"/>
      <c r="DP21" s="237"/>
      <c r="DQ21" s="237"/>
      <c r="DR21" s="237"/>
      <c r="DS21" s="237"/>
      <c r="DT21" s="237"/>
      <c r="DU21" s="237"/>
      <c r="DV21" s="237"/>
      <c r="DW21" s="237"/>
      <c r="DX21" s="237"/>
      <c r="DY21" s="237"/>
      <c r="DZ21" s="237"/>
      <c r="EA21" s="237"/>
      <c r="EB21" s="237"/>
      <c r="EC21" s="237"/>
      <c r="ED21" s="237"/>
      <c r="EE21" s="237"/>
      <c r="EF21" s="237"/>
      <c r="EG21" s="237"/>
      <c r="EH21" s="237"/>
      <c r="EI21" s="237"/>
      <c r="EJ21" s="237"/>
      <c r="EK21" s="237"/>
      <c r="EL21" s="237"/>
      <c r="EM21" s="237"/>
      <c r="EN21" s="237"/>
      <c r="EO21" s="237"/>
      <c r="EP21" s="237"/>
      <c r="EQ21" s="237"/>
      <c r="ER21" s="237"/>
      <c r="ES21" s="237"/>
      <c r="ET21" s="237"/>
      <c r="EU21" s="237"/>
      <c r="EV21" s="237"/>
      <c r="EW21" s="237"/>
      <c r="EX21" s="237"/>
      <c r="EY21" s="237"/>
      <c r="EZ21" s="237"/>
      <c r="FA21" s="237"/>
      <c r="FB21" s="237"/>
      <c r="FC21" s="237"/>
      <c r="FD21" s="237"/>
      <c r="FE21" s="237"/>
      <c r="FF21" s="237"/>
      <c r="FG21" s="237"/>
      <c r="FH21" s="237"/>
      <c r="FI21" s="237"/>
      <c r="FJ21" s="237"/>
      <c r="FK21" s="237"/>
      <c r="FL21" s="237"/>
      <c r="FM21" s="237"/>
      <c r="FN21" s="237"/>
      <c r="FO21" s="237"/>
      <c r="FP21" s="237"/>
      <c r="FQ21" s="237"/>
      <c r="FR21" s="237"/>
      <c r="FS21" s="237"/>
      <c r="FT21" s="237"/>
      <c r="FU21" s="237"/>
      <c r="FV21" s="237"/>
      <c r="FW21" s="237"/>
      <c r="FX21" s="237"/>
      <c r="FY21" s="237"/>
      <c r="FZ21" s="237"/>
      <c r="GA21" s="237"/>
      <c r="GB21" s="237"/>
      <c r="GC21" s="237"/>
      <c r="GD21" s="237"/>
      <c r="GE21" s="237"/>
      <c r="GF21" s="237"/>
      <c r="GG21" s="237"/>
      <c r="GH21" s="237"/>
      <c r="GI21" s="237"/>
      <c r="GJ21" s="237"/>
      <c r="GK21" s="237"/>
      <c r="GL21" s="237"/>
      <c r="GM21" s="237"/>
      <c r="GN21" s="237"/>
      <c r="GO21" s="237"/>
      <c r="GP21" s="237"/>
      <c r="GQ21" s="237"/>
      <c r="GR21" s="237"/>
      <c r="GS21" s="237"/>
      <c r="GT21" s="237"/>
      <c r="GU21" s="237"/>
      <c r="GV21" s="237"/>
      <c r="GW21" s="237"/>
      <c r="GX21" s="237"/>
      <c r="GY21" s="237"/>
      <c r="GZ21" s="237"/>
      <c r="HA21" s="237"/>
      <c r="HB21" s="237"/>
      <c r="HC21" s="237"/>
      <c r="HD21" s="237"/>
      <c r="HE21" s="237"/>
      <c r="HF21" s="237"/>
      <c r="HG21" s="237"/>
      <c r="HH21" s="237"/>
      <c r="HI21" s="237"/>
      <c r="HJ21" s="237"/>
      <c r="HK21" s="237"/>
      <c r="HL21" s="237"/>
      <c r="HM21" s="237"/>
      <c r="HN21" s="237"/>
      <c r="HO21" s="237"/>
      <c r="HP21" s="237"/>
      <c r="HQ21" s="237"/>
      <c r="HR21" s="237"/>
      <c r="HS21" s="237"/>
      <c r="HT21" s="237"/>
      <c r="HU21" s="237"/>
      <c r="HV21" s="237"/>
      <c r="HW21" s="237"/>
      <c r="HX21" s="237"/>
      <c r="HY21" s="237"/>
      <c r="HZ21" s="237"/>
      <c r="IA21" s="237"/>
      <c r="IB21" s="237"/>
      <c r="IC21" s="237"/>
      <c r="ID21" s="237"/>
      <c r="IE21" s="237"/>
      <c r="IF21" s="237"/>
      <c r="IG21" s="237"/>
      <c r="IH21" s="237"/>
      <c r="II21" s="237"/>
      <c r="IJ21" s="237"/>
      <c r="IK21" s="237"/>
      <c r="IL21" s="237"/>
      <c r="IM21" s="237"/>
      <c r="IN21" s="237"/>
      <c r="IO21" s="237"/>
      <c r="IP21" s="237"/>
      <c r="IQ21" s="237"/>
      <c r="IR21" s="237"/>
      <c r="IS21" s="237"/>
      <c r="IT21" s="237"/>
      <c r="IU21" s="237"/>
      <c r="IV21" s="237"/>
      <c r="IW21" s="237"/>
    </row>
    <row r="22" spans="1:257" ht="31.65" customHeight="1" thickBot="1" x14ac:dyDescent="0.3">
      <c r="A22" s="251" t="s">
        <v>46</v>
      </c>
      <c r="B22" s="606"/>
      <c r="C22" s="607"/>
      <c r="D22" s="593"/>
      <c r="E22" s="591"/>
      <c r="F22" s="585"/>
      <c r="G22" s="583"/>
      <c r="H22" s="595"/>
      <c r="I22" s="609"/>
      <c r="J22" s="244"/>
      <c r="K22" s="252"/>
      <c r="L22" s="237"/>
      <c r="M22" s="237"/>
      <c r="N22" s="237"/>
      <c r="O22" s="237"/>
      <c r="P22" s="237"/>
      <c r="Q22" s="237"/>
      <c r="R22" s="237"/>
      <c r="S22" s="237"/>
      <c r="T22" s="637"/>
      <c r="U22" s="637"/>
      <c r="V22" s="637"/>
      <c r="W22" s="637"/>
      <c r="X22" s="637"/>
      <c r="Y22" s="637"/>
      <c r="Z22" s="637"/>
      <c r="AA22" s="637"/>
      <c r="AB22" s="637"/>
      <c r="AC22" s="6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7"/>
      <c r="FD22" s="237"/>
      <c r="FE22" s="237"/>
      <c r="FF22" s="237"/>
      <c r="FG22" s="237"/>
      <c r="FH22" s="237"/>
      <c r="FI22" s="237"/>
      <c r="FJ22" s="237"/>
      <c r="FK22" s="237"/>
      <c r="FL22" s="237"/>
      <c r="FM22" s="237"/>
      <c r="FN22" s="237"/>
      <c r="FO22" s="237"/>
      <c r="FP22" s="237"/>
      <c r="FQ22" s="237"/>
      <c r="FR22" s="237"/>
      <c r="FS22" s="237"/>
      <c r="FT22" s="237"/>
      <c r="FU22" s="237"/>
      <c r="FV22" s="237"/>
      <c r="FW22" s="237"/>
      <c r="FX22" s="237"/>
      <c r="FY22" s="237"/>
      <c r="FZ22" s="237"/>
      <c r="GA22" s="237"/>
      <c r="GB22" s="237"/>
      <c r="GC22" s="237"/>
      <c r="GD22" s="237"/>
      <c r="GE22" s="237"/>
      <c r="GF22" s="237"/>
      <c r="GG22" s="237"/>
      <c r="GH22" s="237"/>
      <c r="GI22" s="237"/>
      <c r="GJ22" s="237"/>
      <c r="GK22" s="237"/>
      <c r="GL22" s="237"/>
      <c r="GM22" s="237"/>
      <c r="GN22" s="237"/>
      <c r="GO22" s="237"/>
      <c r="GP22" s="237"/>
      <c r="GQ22" s="237"/>
      <c r="GR22" s="237"/>
      <c r="GS22" s="237"/>
      <c r="GT22" s="237"/>
      <c r="GU22" s="237"/>
      <c r="GV22" s="237"/>
      <c r="GW22" s="237"/>
      <c r="GX22" s="237"/>
      <c r="GY22" s="237"/>
      <c r="GZ22" s="237"/>
      <c r="HA22" s="237"/>
      <c r="HB22" s="237"/>
      <c r="HC22" s="237"/>
      <c r="HD22" s="237"/>
      <c r="HE22" s="237"/>
      <c r="HF22" s="237"/>
      <c r="HG22" s="237"/>
      <c r="HH22" s="237"/>
      <c r="HI22" s="237"/>
      <c r="HJ22" s="237"/>
      <c r="HK22" s="237"/>
      <c r="HL22" s="237"/>
      <c r="HM22" s="237"/>
      <c r="HN22" s="237"/>
      <c r="HO22" s="237"/>
      <c r="HP22" s="237"/>
      <c r="HQ22" s="237"/>
      <c r="HR22" s="237"/>
      <c r="HS22" s="237"/>
      <c r="HT22" s="237"/>
      <c r="HU22" s="237"/>
      <c r="HV22" s="237"/>
      <c r="HW22" s="237"/>
      <c r="HX22" s="237"/>
      <c r="HY22" s="237"/>
      <c r="HZ22" s="237"/>
      <c r="IA22" s="237"/>
      <c r="IB22" s="237"/>
      <c r="IC22" s="237"/>
      <c r="ID22" s="237"/>
      <c r="IE22" s="237"/>
      <c r="IF22" s="237"/>
      <c r="IG22" s="237"/>
      <c r="IH22" s="237"/>
      <c r="II22" s="237"/>
      <c r="IJ22" s="237"/>
      <c r="IK22" s="237"/>
      <c r="IL22" s="237"/>
      <c r="IM22" s="237"/>
      <c r="IN22" s="237"/>
      <c r="IO22" s="237"/>
      <c r="IP22" s="237"/>
      <c r="IQ22" s="237"/>
      <c r="IR22" s="237"/>
      <c r="IS22" s="237"/>
      <c r="IT22" s="237"/>
      <c r="IU22" s="237"/>
      <c r="IV22" s="237"/>
      <c r="IW22" s="237"/>
    </row>
    <row r="23" spans="1:257" x14ac:dyDescent="0.25">
      <c r="A23" s="247" t="s">
        <v>0</v>
      </c>
      <c r="B23" s="601"/>
      <c r="C23" s="602"/>
      <c r="D23" s="592"/>
      <c r="E23" s="590"/>
      <c r="F23" s="584"/>
      <c r="G23" s="582"/>
      <c r="H23" s="594">
        <f>D23*E23*F23/12*G23</f>
        <v>0</v>
      </c>
      <c r="I23" s="608">
        <f>(D23*F23/12*G23)+(D23*E23*F23/12*G23)</f>
        <v>0</v>
      </c>
      <c r="J23" s="244"/>
      <c r="K23" s="237"/>
      <c r="L23" s="248"/>
      <c r="M23" s="248"/>
      <c r="N23" s="248"/>
      <c r="O23" s="249"/>
      <c r="P23" s="250"/>
      <c r="Q23" s="249"/>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37"/>
      <c r="DA23" s="237"/>
      <c r="DB23" s="237"/>
      <c r="DC23" s="237"/>
      <c r="DD23" s="237"/>
      <c r="DE23" s="237"/>
      <c r="DF23" s="237"/>
      <c r="DG23" s="237"/>
      <c r="DH23" s="237"/>
      <c r="DI23" s="237"/>
      <c r="DJ23" s="237"/>
      <c r="DK23" s="237"/>
      <c r="DL23" s="237"/>
      <c r="DM23" s="237"/>
      <c r="DN23" s="237"/>
      <c r="DO23" s="237"/>
      <c r="DP23" s="237"/>
      <c r="DQ23" s="237"/>
      <c r="DR23" s="237"/>
      <c r="DS23" s="237"/>
      <c r="DT23" s="237"/>
      <c r="DU23" s="237"/>
      <c r="DV23" s="237"/>
      <c r="DW23" s="237"/>
      <c r="DX23" s="237"/>
      <c r="DY23" s="237"/>
      <c r="DZ23" s="237"/>
      <c r="EA23" s="237"/>
      <c r="EB23" s="237"/>
      <c r="EC23" s="237"/>
      <c r="ED23" s="237"/>
      <c r="EE23" s="237"/>
      <c r="EF23" s="237"/>
      <c r="EG23" s="237"/>
      <c r="EH23" s="237"/>
      <c r="EI23" s="237"/>
      <c r="EJ23" s="237"/>
      <c r="EK23" s="237"/>
      <c r="EL23" s="237"/>
      <c r="EM23" s="237"/>
      <c r="EN23" s="237"/>
      <c r="EO23" s="237"/>
      <c r="EP23" s="237"/>
      <c r="EQ23" s="237"/>
      <c r="ER23" s="237"/>
      <c r="ES23" s="237"/>
      <c r="ET23" s="237"/>
      <c r="EU23" s="237"/>
      <c r="EV23" s="237"/>
      <c r="EW23" s="237"/>
      <c r="EX23" s="237"/>
      <c r="EY23" s="237"/>
      <c r="EZ23" s="237"/>
      <c r="FA23" s="237"/>
      <c r="FB23" s="237"/>
      <c r="FC23" s="237"/>
      <c r="FD23" s="237"/>
      <c r="FE23" s="237"/>
      <c r="FF23" s="237"/>
      <c r="FG23" s="237"/>
      <c r="FH23" s="237"/>
      <c r="FI23" s="237"/>
      <c r="FJ23" s="237"/>
      <c r="FK23" s="237"/>
      <c r="FL23" s="237"/>
      <c r="FM23" s="237"/>
      <c r="FN23" s="237"/>
      <c r="FO23" s="237"/>
      <c r="FP23" s="237"/>
      <c r="FQ23" s="237"/>
      <c r="FR23" s="237"/>
      <c r="FS23" s="237"/>
      <c r="FT23" s="237"/>
      <c r="FU23" s="237"/>
      <c r="FV23" s="237"/>
      <c r="FW23" s="237"/>
      <c r="FX23" s="237"/>
      <c r="FY23" s="237"/>
      <c r="FZ23" s="237"/>
      <c r="GA23" s="237"/>
      <c r="GB23" s="237"/>
      <c r="GC23" s="237"/>
      <c r="GD23" s="237"/>
      <c r="GE23" s="237"/>
      <c r="GF23" s="237"/>
      <c r="GG23" s="237"/>
      <c r="GH23" s="237"/>
      <c r="GI23" s="237"/>
      <c r="GJ23" s="237"/>
      <c r="GK23" s="237"/>
      <c r="GL23" s="237"/>
      <c r="GM23" s="237"/>
      <c r="GN23" s="237"/>
      <c r="GO23" s="237"/>
      <c r="GP23" s="237"/>
      <c r="GQ23" s="237"/>
      <c r="GR23" s="237"/>
      <c r="GS23" s="237"/>
      <c r="GT23" s="237"/>
      <c r="GU23" s="237"/>
      <c r="GV23" s="237"/>
      <c r="GW23" s="237"/>
      <c r="GX23" s="237"/>
      <c r="GY23" s="237"/>
      <c r="GZ23" s="237"/>
      <c r="HA23" s="237"/>
      <c r="HB23" s="237"/>
      <c r="HC23" s="237"/>
      <c r="HD23" s="237"/>
      <c r="HE23" s="237"/>
      <c r="HF23" s="237"/>
      <c r="HG23" s="237"/>
      <c r="HH23" s="237"/>
      <c r="HI23" s="237"/>
      <c r="HJ23" s="237"/>
      <c r="HK23" s="237"/>
      <c r="HL23" s="237"/>
      <c r="HM23" s="237"/>
      <c r="HN23" s="237"/>
      <c r="HO23" s="237"/>
      <c r="HP23" s="237"/>
      <c r="HQ23" s="237"/>
      <c r="HR23" s="237"/>
      <c r="HS23" s="237"/>
      <c r="HT23" s="237"/>
      <c r="HU23" s="237"/>
      <c r="HV23" s="237"/>
      <c r="HW23" s="237"/>
      <c r="HX23" s="237"/>
      <c r="HY23" s="237"/>
      <c r="HZ23" s="237"/>
      <c r="IA23" s="237"/>
      <c r="IB23" s="237"/>
      <c r="IC23" s="237"/>
      <c r="ID23" s="237"/>
      <c r="IE23" s="237"/>
      <c r="IF23" s="237"/>
      <c r="IG23" s="237"/>
      <c r="IH23" s="237"/>
      <c r="II23" s="237"/>
      <c r="IJ23" s="237"/>
      <c r="IK23" s="237"/>
      <c r="IL23" s="237"/>
      <c r="IM23" s="237"/>
      <c r="IN23" s="237"/>
      <c r="IO23" s="237"/>
      <c r="IP23" s="237"/>
      <c r="IQ23" s="237"/>
      <c r="IR23" s="237"/>
      <c r="IS23" s="237"/>
      <c r="IT23" s="237"/>
      <c r="IU23" s="237"/>
      <c r="IV23" s="237"/>
      <c r="IW23" s="237"/>
    </row>
    <row r="24" spans="1:257" ht="31.4" customHeight="1" thickBot="1" x14ac:dyDescent="0.3">
      <c r="A24" s="251" t="s">
        <v>46</v>
      </c>
      <c r="B24" s="606"/>
      <c r="C24" s="607"/>
      <c r="D24" s="593"/>
      <c r="E24" s="591"/>
      <c r="F24" s="585"/>
      <c r="G24" s="583"/>
      <c r="H24" s="595"/>
      <c r="I24" s="609"/>
      <c r="J24" s="244"/>
      <c r="K24" s="252"/>
      <c r="L24" s="237"/>
      <c r="M24" s="237"/>
      <c r="N24" s="237"/>
      <c r="O24" s="237"/>
      <c r="P24" s="237"/>
      <c r="Q24" s="237"/>
      <c r="R24" s="237"/>
      <c r="S24" s="237"/>
      <c r="T24" s="637"/>
      <c r="U24" s="637"/>
      <c r="V24" s="637"/>
      <c r="W24" s="637"/>
      <c r="X24" s="637"/>
      <c r="Y24" s="637"/>
      <c r="Z24" s="637"/>
      <c r="AA24" s="637"/>
      <c r="AB24" s="637"/>
      <c r="AC24" s="6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37"/>
      <c r="DA24" s="237"/>
      <c r="DB24" s="237"/>
      <c r="DC24" s="237"/>
      <c r="DD24" s="237"/>
      <c r="DE24" s="237"/>
      <c r="DF24" s="237"/>
      <c r="DG24" s="237"/>
      <c r="DH24" s="237"/>
      <c r="DI24" s="237"/>
      <c r="DJ24" s="237"/>
      <c r="DK24" s="237"/>
      <c r="DL24" s="237"/>
      <c r="DM24" s="237"/>
      <c r="DN24" s="237"/>
      <c r="DO24" s="237"/>
      <c r="DP24" s="237"/>
      <c r="DQ24" s="237"/>
      <c r="DR24" s="237"/>
      <c r="DS24" s="237"/>
      <c r="DT24" s="237"/>
      <c r="DU24" s="237"/>
      <c r="DV24" s="237"/>
      <c r="DW24" s="237"/>
      <c r="DX24" s="237"/>
      <c r="DY24" s="237"/>
      <c r="DZ24" s="237"/>
      <c r="EA24" s="237"/>
      <c r="EB24" s="237"/>
      <c r="EC24" s="237"/>
      <c r="ED24" s="237"/>
      <c r="EE24" s="237"/>
      <c r="EF24" s="237"/>
      <c r="EG24" s="237"/>
      <c r="EH24" s="237"/>
      <c r="EI24" s="237"/>
      <c r="EJ24" s="237"/>
      <c r="EK24" s="237"/>
      <c r="EL24" s="237"/>
      <c r="EM24" s="237"/>
      <c r="EN24" s="237"/>
      <c r="EO24" s="237"/>
      <c r="EP24" s="237"/>
      <c r="EQ24" s="237"/>
      <c r="ER24" s="237"/>
      <c r="ES24" s="237"/>
      <c r="ET24" s="237"/>
      <c r="EU24" s="237"/>
      <c r="EV24" s="237"/>
      <c r="EW24" s="237"/>
      <c r="EX24" s="237"/>
      <c r="EY24" s="237"/>
      <c r="EZ24" s="237"/>
      <c r="FA24" s="237"/>
      <c r="FB24" s="237"/>
      <c r="FC24" s="237"/>
      <c r="FD24" s="237"/>
      <c r="FE24" s="237"/>
      <c r="FF24" s="237"/>
      <c r="FG24" s="237"/>
      <c r="FH24" s="237"/>
      <c r="FI24" s="237"/>
      <c r="FJ24" s="237"/>
      <c r="FK24" s="237"/>
      <c r="FL24" s="237"/>
      <c r="FM24" s="237"/>
      <c r="FN24" s="237"/>
      <c r="FO24" s="237"/>
      <c r="FP24" s="237"/>
      <c r="FQ24" s="237"/>
      <c r="FR24" s="237"/>
      <c r="FS24" s="237"/>
      <c r="FT24" s="237"/>
      <c r="FU24" s="237"/>
      <c r="FV24" s="237"/>
      <c r="FW24" s="237"/>
      <c r="FX24" s="237"/>
      <c r="FY24" s="237"/>
      <c r="FZ24" s="237"/>
      <c r="GA24" s="237"/>
      <c r="GB24" s="237"/>
      <c r="GC24" s="237"/>
      <c r="GD24" s="237"/>
      <c r="GE24" s="237"/>
      <c r="GF24" s="237"/>
      <c r="GG24" s="237"/>
      <c r="GH24" s="237"/>
      <c r="GI24" s="237"/>
      <c r="GJ24" s="237"/>
      <c r="GK24" s="237"/>
      <c r="GL24" s="237"/>
      <c r="GM24" s="237"/>
      <c r="GN24" s="237"/>
      <c r="GO24" s="237"/>
      <c r="GP24" s="237"/>
      <c r="GQ24" s="237"/>
      <c r="GR24" s="237"/>
      <c r="GS24" s="237"/>
      <c r="GT24" s="237"/>
      <c r="GU24" s="237"/>
      <c r="GV24" s="237"/>
      <c r="GW24" s="237"/>
      <c r="GX24" s="237"/>
      <c r="GY24" s="237"/>
      <c r="GZ24" s="237"/>
      <c r="HA24" s="237"/>
      <c r="HB24" s="237"/>
      <c r="HC24" s="237"/>
      <c r="HD24" s="237"/>
      <c r="HE24" s="237"/>
      <c r="HF24" s="237"/>
      <c r="HG24" s="237"/>
      <c r="HH24" s="237"/>
      <c r="HI24" s="237"/>
      <c r="HJ24" s="237"/>
      <c r="HK24" s="237"/>
      <c r="HL24" s="237"/>
      <c r="HM24" s="237"/>
      <c r="HN24" s="237"/>
      <c r="HO24" s="237"/>
      <c r="HP24" s="237"/>
      <c r="HQ24" s="237"/>
      <c r="HR24" s="237"/>
      <c r="HS24" s="237"/>
      <c r="HT24" s="237"/>
      <c r="HU24" s="237"/>
      <c r="HV24" s="237"/>
      <c r="HW24" s="237"/>
      <c r="HX24" s="237"/>
      <c r="HY24" s="237"/>
      <c r="HZ24" s="237"/>
      <c r="IA24" s="237"/>
      <c r="IB24" s="237"/>
      <c r="IC24" s="237"/>
      <c r="ID24" s="237"/>
      <c r="IE24" s="237"/>
      <c r="IF24" s="237"/>
      <c r="IG24" s="237"/>
      <c r="IH24" s="237"/>
      <c r="II24" s="237"/>
      <c r="IJ24" s="237"/>
      <c r="IK24" s="237"/>
      <c r="IL24" s="237"/>
      <c r="IM24" s="237"/>
      <c r="IN24" s="237"/>
      <c r="IO24" s="237"/>
      <c r="IP24" s="237"/>
      <c r="IQ24" s="237"/>
      <c r="IR24" s="237"/>
      <c r="IS24" s="237"/>
      <c r="IT24" s="237"/>
      <c r="IU24" s="237"/>
      <c r="IV24" s="237"/>
      <c r="IW24" s="237"/>
    </row>
    <row r="25" spans="1:257" x14ac:dyDescent="0.25">
      <c r="A25" s="247" t="s">
        <v>0</v>
      </c>
      <c r="B25" s="601"/>
      <c r="C25" s="602"/>
      <c r="D25" s="592"/>
      <c r="E25" s="590"/>
      <c r="F25" s="584"/>
      <c r="G25" s="582"/>
      <c r="H25" s="594">
        <f>D25*E25*F25/12*G25</f>
        <v>0</v>
      </c>
      <c r="I25" s="608">
        <f>(D25*F25/12*G25)+(D25*E25*F25/12*G25)</f>
        <v>0</v>
      </c>
      <c r="J25" s="244"/>
      <c r="K25" s="237"/>
      <c r="L25" s="248"/>
      <c r="M25" s="248"/>
      <c r="N25" s="248"/>
      <c r="O25" s="249"/>
      <c r="P25" s="250"/>
      <c r="Q25" s="249"/>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37"/>
      <c r="DA25" s="237"/>
      <c r="DB25" s="237"/>
      <c r="DC25" s="237"/>
      <c r="DD25" s="237"/>
      <c r="DE25" s="237"/>
      <c r="DF25" s="237"/>
      <c r="DG25" s="237"/>
      <c r="DH25" s="237"/>
      <c r="DI25" s="237"/>
      <c r="DJ25" s="237"/>
      <c r="DK25" s="237"/>
      <c r="DL25" s="237"/>
      <c r="DM25" s="237"/>
      <c r="DN25" s="237"/>
      <c r="DO25" s="237"/>
      <c r="DP25" s="237"/>
      <c r="DQ25" s="237"/>
      <c r="DR25" s="237"/>
      <c r="DS25" s="237"/>
      <c r="DT25" s="237"/>
      <c r="DU25" s="237"/>
      <c r="DV25" s="237"/>
      <c r="DW25" s="237"/>
      <c r="DX25" s="237"/>
      <c r="DY25" s="237"/>
      <c r="DZ25" s="237"/>
      <c r="EA25" s="237"/>
      <c r="EB25" s="237"/>
      <c r="EC25" s="237"/>
      <c r="ED25" s="237"/>
      <c r="EE25" s="237"/>
      <c r="EF25" s="237"/>
      <c r="EG25" s="237"/>
      <c r="EH25" s="237"/>
      <c r="EI25" s="237"/>
      <c r="EJ25" s="237"/>
      <c r="EK25" s="237"/>
      <c r="EL25" s="237"/>
      <c r="EM25" s="237"/>
      <c r="EN25" s="237"/>
      <c r="EO25" s="237"/>
      <c r="EP25" s="237"/>
      <c r="EQ25" s="237"/>
      <c r="ER25" s="237"/>
      <c r="ES25" s="237"/>
      <c r="ET25" s="237"/>
      <c r="EU25" s="237"/>
      <c r="EV25" s="237"/>
      <c r="EW25" s="237"/>
      <c r="EX25" s="237"/>
      <c r="EY25" s="237"/>
      <c r="EZ25" s="237"/>
      <c r="FA25" s="237"/>
      <c r="FB25" s="237"/>
      <c r="FC25" s="237"/>
      <c r="FD25" s="237"/>
      <c r="FE25" s="237"/>
      <c r="FF25" s="237"/>
      <c r="FG25" s="237"/>
      <c r="FH25" s="237"/>
      <c r="FI25" s="237"/>
      <c r="FJ25" s="237"/>
      <c r="FK25" s="237"/>
      <c r="FL25" s="237"/>
      <c r="FM25" s="237"/>
      <c r="FN25" s="237"/>
      <c r="FO25" s="237"/>
      <c r="FP25" s="237"/>
      <c r="FQ25" s="237"/>
      <c r="FR25" s="237"/>
      <c r="FS25" s="237"/>
      <c r="FT25" s="237"/>
      <c r="FU25" s="237"/>
      <c r="FV25" s="237"/>
      <c r="FW25" s="237"/>
      <c r="FX25" s="237"/>
      <c r="FY25" s="237"/>
      <c r="FZ25" s="237"/>
      <c r="GA25" s="237"/>
      <c r="GB25" s="237"/>
      <c r="GC25" s="237"/>
      <c r="GD25" s="237"/>
      <c r="GE25" s="237"/>
      <c r="GF25" s="237"/>
      <c r="GG25" s="237"/>
      <c r="GH25" s="237"/>
      <c r="GI25" s="237"/>
      <c r="GJ25" s="237"/>
      <c r="GK25" s="237"/>
      <c r="GL25" s="237"/>
      <c r="GM25" s="237"/>
      <c r="GN25" s="237"/>
      <c r="GO25" s="237"/>
      <c r="GP25" s="237"/>
      <c r="GQ25" s="237"/>
      <c r="GR25" s="237"/>
      <c r="GS25" s="237"/>
      <c r="GT25" s="237"/>
      <c r="GU25" s="237"/>
      <c r="GV25" s="237"/>
      <c r="GW25" s="237"/>
      <c r="GX25" s="237"/>
      <c r="GY25" s="237"/>
      <c r="GZ25" s="237"/>
      <c r="HA25" s="237"/>
      <c r="HB25" s="237"/>
      <c r="HC25" s="237"/>
      <c r="HD25" s="237"/>
      <c r="HE25" s="237"/>
      <c r="HF25" s="237"/>
      <c r="HG25" s="237"/>
      <c r="HH25" s="237"/>
      <c r="HI25" s="237"/>
      <c r="HJ25" s="237"/>
      <c r="HK25" s="237"/>
      <c r="HL25" s="237"/>
      <c r="HM25" s="237"/>
      <c r="HN25" s="237"/>
      <c r="HO25" s="237"/>
      <c r="HP25" s="237"/>
      <c r="HQ25" s="237"/>
      <c r="HR25" s="237"/>
      <c r="HS25" s="237"/>
      <c r="HT25" s="237"/>
      <c r="HU25" s="237"/>
      <c r="HV25" s="237"/>
      <c r="HW25" s="237"/>
      <c r="HX25" s="237"/>
      <c r="HY25" s="237"/>
      <c r="HZ25" s="237"/>
      <c r="IA25" s="237"/>
      <c r="IB25" s="237"/>
      <c r="IC25" s="237"/>
      <c r="ID25" s="237"/>
      <c r="IE25" s="237"/>
      <c r="IF25" s="237"/>
      <c r="IG25" s="237"/>
      <c r="IH25" s="237"/>
      <c r="II25" s="237"/>
      <c r="IJ25" s="237"/>
      <c r="IK25" s="237"/>
      <c r="IL25" s="237"/>
      <c r="IM25" s="237"/>
      <c r="IN25" s="237"/>
      <c r="IO25" s="237"/>
      <c r="IP25" s="237"/>
      <c r="IQ25" s="237"/>
      <c r="IR25" s="237"/>
      <c r="IS25" s="237"/>
      <c r="IT25" s="237"/>
      <c r="IU25" s="237"/>
      <c r="IV25" s="237"/>
      <c r="IW25" s="237"/>
    </row>
    <row r="26" spans="1:257" ht="32.25" customHeight="1" thickBot="1" x14ac:dyDescent="0.3">
      <c r="A26" s="251" t="s">
        <v>46</v>
      </c>
      <c r="B26" s="606"/>
      <c r="C26" s="607"/>
      <c r="D26" s="593"/>
      <c r="E26" s="591"/>
      <c r="F26" s="585"/>
      <c r="G26" s="583"/>
      <c r="H26" s="595"/>
      <c r="I26" s="609"/>
      <c r="J26" s="244"/>
      <c r="K26" s="252"/>
      <c r="L26" s="237"/>
      <c r="M26" s="237"/>
      <c r="N26" s="237"/>
      <c r="O26" s="237"/>
      <c r="P26" s="237"/>
      <c r="Q26" s="237"/>
      <c r="R26" s="237"/>
      <c r="S26" s="237"/>
      <c r="T26" s="637"/>
      <c r="U26" s="637"/>
      <c r="V26" s="637"/>
      <c r="W26" s="637"/>
      <c r="X26" s="637"/>
      <c r="Y26" s="637"/>
      <c r="Z26" s="637"/>
      <c r="AA26" s="637"/>
      <c r="AB26" s="637"/>
      <c r="AC26" s="6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7"/>
      <c r="CN26" s="237"/>
      <c r="CO26" s="237"/>
      <c r="CP26" s="237"/>
      <c r="CQ26" s="237"/>
      <c r="CR26" s="237"/>
      <c r="CS26" s="237"/>
      <c r="CT26" s="237"/>
      <c r="CU26" s="237"/>
      <c r="CV26" s="237"/>
      <c r="CW26" s="237"/>
      <c r="CX26" s="237"/>
      <c r="CY26" s="237"/>
      <c r="CZ26" s="237"/>
      <c r="DA26" s="237"/>
      <c r="DB26" s="237"/>
      <c r="DC26" s="237"/>
      <c r="DD26" s="237"/>
      <c r="DE26" s="237"/>
      <c r="DF26" s="237"/>
      <c r="DG26" s="237"/>
      <c r="DH26" s="237"/>
      <c r="DI26" s="237"/>
      <c r="DJ26" s="237"/>
      <c r="DK26" s="237"/>
      <c r="DL26" s="237"/>
      <c r="DM26" s="237"/>
      <c r="DN26" s="237"/>
      <c r="DO26" s="237"/>
      <c r="DP26" s="237"/>
      <c r="DQ26" s="237"/>
      <c r="DR26" s="237"/>
      <c r="DS26" s="237"/>
      <c r="DT26" s="237"/>
      <c r="DU26" s="237"/>
      <c r="DV26" s="237"/>
      <c r="DW26" s="237"/>
      <c r="DX26" s="237"/>
      <c r="DY26" s="237"/>
      <c r="DZ26" s="237"/>
      <c r="EA26" s="237"/>
      <c r="EB26" s="237"/>
      <c r="EC26" s="237"/>
      <c r="ED26" s="237"/>
      <c r="EE26" s="237"/>
      <c r="EF26" s="237"/>
      <c r="EG26" s="237"/>
      <c r="EH26" s="237"/>
      <c r="EI26" s="237"/>
      <c r="EJ26" s="237"/>
      <c r="EK26" s="237"/>
      <c r="EL26" s="237"/>
      <c r="EM26" s="237"/>
      <c r="EN26" s="237"/>
      <c r="EO26" s="237"/>
      <c r="EP26" s="237"/>
      <c r="EQ26" s="237"/>
      <c r="ER26" s="237"/>
      <c r="ES26" s="237"/>
      <c r="ET26" s="237"/>
      <c r="EU26" s="237"/>
      <c r="EV26" s="237"/>
      <c r="EW26" s="237"/>
      <c r="EX26" s="237"/>
      <c r="EY26" s="237"/>
      <c r="EZ26" s="237"/>
      <c r="FA26" s="237"/>
      <c r="FB26" s="237"/>
      <c r="FC26" s="237"/>
      <c r="FD26" s="237"/>
      <c r="FE26" s="237"/>
      <c r="FF26" s="237"/>
      <c r="FG26" s="237"/>
      <c r="FH26" s="237"/>
      <c r="FI26" s="237"/>
      <c r="FJ26" s="237"/>
      <c r="FK26" s="237"/>
      <c r="FL26" s="237"/>
      <c r="FM26" s="237"/>
      <c r="FN26" s="237"/>
      <c r="FO26" s="237"/>
      <c r="FP26" s="237"/>
      <c r="FQ26" s="237"/>
      <c r="FR26" s="237"/>
      <c r="FS26" s="237"/>
      <c r="FT26" s="237"/>
      <c r="FU26" s="237"/>
      <c r="FV26" s="237"/>
      <c r="FW26" s="237"/>
      <c r="FX26" s="237"/>
      <c r="FY26" s="237"/>
      <c r="FZ26" s="237"/>
      <c r="GA26" s="237"/>
      <c r="GB26" s="237"/>
      <c r="GC26" s="237"/>
      <c r="GD26" s="237"/>
      <c r="GE26" s="237"/>
      <c r="GF26" s="237"/>
      <c r="GG26" s="237"/>
      <c r="GH26" s="237"/>
      <c r="GI26" s="237"/>
      <c r="GJ26" s="237"/>
      <c r="GK26" s="237"/>
      <c r="GL26" s="237"/>
      <c r="GM26" s="237"/>
      <c r="GN26" s="237"/>
      <c r="GO26" s="237"/>
      <c r="GP26" s="237"/>
      <c r="GQ26" s="237"/>
      <c r="GR26" s="237"/>
      <c r="GS26" s="237"/>
      <c r="GT26" s="237"/>
      <c r="GU26" s="237"/>
      <c r="GV26" s="237"/>
      <c r="GW26" s="237"/>
      <c r="GX26" s="237"/>
      <c r="GY26" s="237"/>
      <c r="GZ26" s="237"/>
      <c r="HA26" s="237"/>
      <c r="HB26" s="237"/>
      <c r="HC26" s="237"/>
      <c r="HD26" s="237"/>
      <c r="HE26" s="237"/>
      <c r="HF26" s="237"/>
      <c r="HG26" s="237"/>
      <c r="HH26" s="237"/>
      <c r="HI26" s="237"/>
      <c r="HJ26" s="237"/>
      <c r="HK26" s="237"/>
      <c r="HL26" s="237"/>
      <c r="HM26" s="237"/>
      <c r="HN26" s="237"/>
      <c r="HO26" s="237"/>
      <c r="HP26" s="237"/>
      <c r="HQ26" s="237"/>
      <c r="HR26" s="237"/>
      <c r="HS26" s="237"/>
      <c r="HT26" s="237"/>
      <c r="HU26" s="237"/>
      <c r="HV26" s="237"/>
      <c r="HW26" s="237"/>
      <c r="HX26" s="237"/>
      <c r="HY26" s="237"/>
      <c r="HZ26" s="237"/>
      <c r="IA26" s="237"/>
      <c r="IB26" s="237"/>
      <c r="IC26" s="237"/>
      <c r="ID26" s="237"/>
      <c r="IE26" s="237"/>
      <c r="IF26" s="237"/>
      <c r="IG26" s="237"/>
      <c r="IH26" s="237"/>
      <c r="II26" s="237"/>
      <c r="IJ26" s="237"/>
      <c r="IK26" s="237"/>
      <c r="IL26" s="237"/>
      <c r="IM26" s="237"/>
      <c r="IN26" s="237"/>
      <c r="IO26" s="237"/>
      <c r="IP26" s="237"/>
      <c r="IQ26" s="237"/>
      <c r="IR26" s="237"/>
      <c r="IS26" s="237"/>
      <c r="IT26" s="237"/>
      <c r="IU26" s="237"/>
      <c r="IV26" s="237"/>
      <c r="IW26" s="237"/>
    </row>
    <row r="27" spans="1:257" x14ac:dyDescent="0.25">
      <c r="A27" s="247" t="s">
        <v>0</v>
      </c>
      <c r="B27" s="601"/>
      <c r="C27" s="602"/>
      <c r="D27" s="592"/>
      <c r="E27" s="590"/>
      <c r="F27" s="584"/>
      <c r="G27" s="582"/>
      <c r="H27" s="594">
        <f>D27*E27*F27/12*G27</f>
        <v>0</v>
      </c>
      <c r="I27" s="608">
        <f>(D27*F27/12*G27)+(D27*E27*F27/12*G27)</f>
        <v>0</v>
      </c>
      <c r="J27" s="244"/>
      <c r="K27" s="252"/>
      <c r="L27" s="237"/>
      <c r="M27" s="237"/>
      <c r="N27" s="237"/>
      <c r="O27" s="237"/>
      <c r="P27" s="237"/>
      <c r="Q27" s="237"/>
      <c r="R27" s="237"/>
      <c r="S27" s="237"/>
      <c r="T27" s="253"/>
      <c r="U27" s="253"/>
      <c r="V27" s="253"/>
      <c r="W27" s="253"/>
      <c r="X27" s="253"/>
      <c r="Y27" s="253"/>
      <c r="Z27" s="253"/>
      <c r="AA27" s="253"/>
      <c r="AB27" s="253"/>
      <c r="AC27" s="253"/>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237"/>
      <c r="BT27" s="237"/>
      <c r="BU27" s="237"/>
      <c r="BV27" s="237"/>
      <c r="BW27" s="237"/>
      <c r="BX27" s="237"/>
      <c r="BY27" s="237"/>
      <c r="BZ27" s="237"/>
      <c r="CA27" s="237"/>
      <c r="CB27" s="237"/>
      <c r="CC27" s="237"/>
      <c r="CD27" s="237"/>
      <c r="CE27" s="237"/>
      <c r="CF27" s="237"/>
      <c r="CG27" s="237"/>
      <c r="CH27" s="237"/>
      <c r="CI27" s="237"/>
      <c r="CJ27" s="237"/>
      <c r="CK27" s="237"/>
      <c r="CL27" s="237"/>
      <c r="CM27" s="237"/>
      <c r="CN27" s="237"/>
      <c r="CO27" s="237"/>
      <c r="CP27" s="237"/>
      <c r="CQ27" s="237"/>
      <c r="CR27" s="237"/>
      <c r="CS27" s="237"/>
      <c r="CT27" s="237"/>
      <c r="CU27" s="237"/>
      <c r="CV27" s="237"/>
      <c r="CW27" s="237"/>
      <c r="CX27" s="237"/>
      <c r="CY27" s="237"/>
      <c r="CZ27" s="237"/>
      <c r="DA27" s="237"/>
      <c r="DB27" s="237"/>
      <c r="DC27" s="237"/>
      <c r="DD27" s="237"/>
      <c r="DE27" s="237"/>
      <c r="DF27" s="237"/>
      <c r="DG27" s="237"/>
      <c r="DH27" s="237"/>
      <c r="DI27" s="237"/>
      <c r="DJ27" s="237"/>
      <c r="DK27" s="237"/>
      <c r="DL27" s="237"/>
      <c r="DM27" s="237"/>
      <c r="DN27" s="237"/>
      <c r="DO27" s="237"/>
      <c r="DP27" s="237"/>
      <c r="DQ27" s="237"/>
      <c r="DR27" s="237"/>
      <c r="DS27" s="237"/>
      <c r="DT27" s="237"/>
      <c r="DU27" s="237"/>
      <c r="DV27" s="237"/>
      <c r="DW27" s="237"/>
      <c r="DX27" s="237"/>
      <c r="DY27" s="237"/>
      <c r="DZ27" s="237"/>
      <c r="EA27" s="237"/>
      <c r="EB27" s="237"/>
      <c r="EC27" s="237"/>
      <c r="ED27" s="237"/>
      <c r="EE27" s="237"/>
      <c r="EF27" s="237"/>
      <c r="EG27" s="237"/>
      <c r="EH27" s="237"/>
      <c r="EI27" s="237"/>
      <c r="EJ27" s="237"/>
      <c r="EK27" s="237"/>
      <c r="EL27" s="237"/>
      <c r="EM27" s="237"/>
      <c r="EN27" s="237"/>
      <c r="EO27" s="237"/>
      <c r="EP27" s="237"/>
      <c r="EQ27" s="237"/>
      <c r="ER27" s="237"/>
      <c r="ES27" s="237"/>
      <c r="ET27" s="237"/>
      <c r="EU27" s="237"/>
      <c r="EV27" s="237"/>
      <c r="EW27" s="237"/>
      <c r="EX27" s="237"/>
      <c r="EY27" s="237"/>
      <c r="EZ27" s="237"/>
      <c r="FA27" s="237"/>
      <c r="FB27" s="237"/>
      <c r="FC27" s="237"/>
      <c r="FD27" s="237"/>
      <c r="FE27" s="237"/>
      <c r="FF27" s="237"/>
      <c r="FG27" s="237"/>
      <c r="FH27" s="237"/>
      <c r="FI27" s="237"/>
      <c r="FJ27" s="237"/>
      <c r="FK27" s="237"/>
      <c r="FL27" s="237"/>
      <c r="FM27" s="237"/>
      <c r="FN27" s="237"/>
      <c r="FO27" s="237"/>
      <c r="FP27" s="237"/>
      <c r="FQ27" s="237"/>
      <c r="FR27" s="237"/>
      <c r="FS27" s="237"/>
      <c r="FT27" s="237"/>
      <c r="FU27" s="237"/>
      <c r="FV27" s="237"/>
      <c r="FW27" s="237"/>
      <c r="FX27" s="237"/>
      <c r="FY27" s="237"/>
      <c r="FZ27" s="237"/>
      <c r="GA27" s="237"/>
      <c r="GB27" s="237"/>
      <c r="GC27" s="237"/>
      <c r="GD27" s="237"/>
      <c r="GE27" s="237"/>
      <c r="GF27" s="237"/>
      <c r="GG27" s="237"/>
      <c r="GH27" s="237"/>
      <c r="GI27" s="237"/>
      <c r="GJ27" s="237"/>
      <c r="GK27" s="237"/>
      <c r="GL27" s="237"/>
      <c r="GM27" s="237"/>
      <c r="GN27" s="237"/>
      <c r="GO27" s="237"/>
      <c r="GP27" s="237"/>
      <c r="GQ27" s="237"/>
      <c r="GR27" s="237"/>
      <c r="GS27" s="237"/>
      <c r="GT27" s="237"/>
      <c r="GU27" s="237"/>
      <c r="GV27" s="237"/>
      <c r="GW27" s="237"/>
      <c r="GX27" s="237"/>
      <c r="GY27" s="237"/>
      <c r="GZ27" s="237"/>
      <c r="HA27" s="237"/>
      <c r="HB27" s="237"/>
      <c r="HC27" s="237"/>
      <c r="HD27" s="237"/>
      <c r="HE27" s="237"/>
      <c r="HF27" s="237"/>
      <c r="HG27" s="237"/>
      <c r="HH27" s="237"/>
      <c r="HI27" s="237"/>
      <c r="HJ27" s="237"/>
      <c r="HK27" s="237"/>
      <c r="HL27" s="237"/>
      <c r="HM27" s="237"/>
      <c r="HN27" s="237"/>
      <c r="HO27" s="237"/>
      <c r="HP27" s="237"/>
      <c r="HQ27" s="237"/>
      <c r="HR27" s="237"/>
      <c r="HS27" s="237"/>
      <c r="HT27" s="237"/>
      <c r="HU27" s="237"/>
      <c r="HV27" s="237"/>
      <c r="HW27" s="237"/>
      <c r="HX27" s="237"/>
      <c r="HY27" s="237"/>
      <c r="HZ27" s="237"/>
      <c r="IA27" s="237"/>
      <c r="IB27" s="237"/>
      <c r="IC27" s="237"/>
      <c r="ID27" s="237"/>
      <c r="IE27" s="237"/>
      <c r="IF27" s="237"/>
      <c r="IG27" s="237"/>
      <c r="IH27" s="237"/>
      <c r="II27" s="237"/>
      <c r="IJ27" s="237"/>
      <c r="IK27" s="237"/>
      <c r="IL27" s="237"/>
      <c r="IM27" s="237"/>
      <c r="IN27" s="237"/>
      <c r="IO27" s="237"/>
      <c r="IP27" s="237"/>
      <c r="IQ27" s="237"/>
      <c r="IR27" s="237"/>
      <c r="IS27" s="237"/>
      <c r="IT27" s="237"/>
      <c r="IU27" s="237"/>
      <c r="IV27" s="237"/>
      <c r="IW27" s="237"/>
    </row>
    <row r="28" spans="1:257" ht="31.4" customHeight="1" thickBot="1" x14ac:dyDescent="0.3">
      <c r="A28" s="251" t="s">
        <v>46</v>
      </c>
      <c r="B28" s="599"/>
      <c r="C28" s="600"/>
      <c r="D28" s="593"/>
      <c r="E28" s="591"/>
      <c r="F28" s="585"/>
      <c r="G28" s="583"/>
      <c r="H28" s="595"/>
      <c r="I28" s="609"/>
      <c r="J28" s="244"/>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37"/>
      <c r="DH28" s="237"/>
      <c r="DI28" s="237"/>
      <c r="DJ28" s="237"/>
      <c r="DK28" s="237"/>
      <c r="DL28" s="237"/>
      <c r="DM28" s="237"/>
      <c r="DN28" s="237"/>
      <c r="DO28" s="237"/>
      <c r="DP28" s="237"/>
      <c r="DQ28" s="237"/>
      <c r="DR28" s="237"/>
      <c r="DS28" s="237"/>
      <c r="DT28" s="237"/>
      <c r="DU28" s="237"/>
      <c r="DV28" s="237"/>
      <c r="DW28" s="237"/>
      <c r="DX28" s="237"/>
      <c r="DY28" s="237"/>
      <c r="DZ28" s="237"/>
      <c r="EA28" s="237"/>
      <c r="EB28" s="237"/>
      <c r="EC28" s="237"/>
      <c r="ED28" s="237"/>
      <c r="EE28" s="237"/>
      <c r="EF28" s="237"/>
      <c r="EG28" s="237"/>
      <c r="EH28" s="237"/>
      <c r="EI28" s="237"/>
      <c r="EJ28" s="237"/>
      <c r="EK28" s="237"/>
      <c r="EL28" s="237"/>
      <c r="EM28" s="237"/>
      <c r="EN28" s="237"/>
      <c r="EO28" s="237"/>
      <c r="EP28" s="237"/>
      <c r="EQ28" s="237"/>
      <c r="ER28" s="237"/>
      <c r="ES28" s="237"/>
      <c r="ET28" s="237"/>
      <c r="EU28" s="237"/>
      <c r="EV28" s="237"/>
      <c r="EW28" s="237"/>
      <c r="EX28" s="237"/>
      <c r="EY28" s="237"/>
      <c r="EZ28" s="237"/>
      <c r="FA28" s="237"/>
      <c r="FB28" s="237"/>
      <c r="FC28" s="237"/>
      <c r="FD28" s="237"/>
      <c r="FE28" s="237"/>
      <c r="FF28" s="237"/>
      <c r="FG28" s="237"/>
      <c r="FH28" s="237"/>
      <c r="FI28" s="237"/>
      <c r="FJ28" s="237"/>
      <c r="FK28" s="237"/>
      <c r="FL28" s="237"/>
      <c r="FM28" s="237"/>
      <c r="FN28" s="237"/>
      <c r="FO28" s="237"/>
      <c r="FP28" s="237"/>
      <c r="FQ28" s="237"/>
      <c r="FR28" s="237"/>
      <c r="FS28" s="237"/>
      <c r="FT28" s="237"/>
      <c r="FU28" s="237"/>
      <c r="FV28" s="237"/>
      <c r="FW28" s="237"/>
      <c r="FX28" s="237"/>
      <c r="FY28" s="237"/>
      <c r="FZ28" s="237"/>
      <c r="GA28" s="237"/>
      <c r="GB28" s="237"/>
      <c r="GC28" s="237"/>
      <c r="GD28" s="237"/>
      <c r="GE28" s="237"/>
      <c r="GF28" s="237"/>
      <c r="GG28" s="237"/>
      <c r="GH28" s="237"/>
      <c r="GI28" s="237"/>
      <c r="GJ28" s="237"/>
      <c r="GK28" s="237"/>
      <c r="GL28" s="237"/>
      <c r="GM28" s="237"/>
      <c r="GN28" s="237"/>
      <c r="GO28" s="237"/>
      <c r="GP28" s="237"/>
      <c r="GQ28" s="237"/>
      <c r="GR28" s="237"/>
      <c r="GS28" s="237"/>
      <c r="GT28" s="237"/>
      <c r="GU28" s="237"/>
      <c r="GV28" s="237"/>
      <c r="GW28" s="237"/>
      <c r="GX28" s="237"/>
      <c r="GY28" s="237"/>
      <c r="GZ28" s="237"/>
      <c r="HA28" s="237"/>
      <c r="HB28" s="237"/>
      <c r="HC28" s="237"/>
      <c r="HD28" s="237"/>
      <c r="HE28" s="237"/>
      <c r="HF28" s="237"/>
      <c r="HG28" s="237"/>
      <c r="HH28" s="237"/>
      <c r="HI28" s="237"/>
      <c r="HJ28" s="237"/>
      <c r="HK28" s="237"/>
      <c r="HL28" s="237"/>
      <c r="HM28" s="237"/>
      <c r="HN28" s="237"/>
      <c r="HO28" s="237"/>
      <c r="HP28" s="237"/>
      <c r="HQ28" s="237"/>
      <c r="HR28" s="237"/>
      <c r="HS28" s="237"/>
      <c r="HT28" s="237"/>
      <c r="HU28" s="237"/>
      <c r="HV28" s="237"/>
      <c r="HW28" s="237"/>
      <c r="HX28" s="237"/>
      <c r="HY28" s="237"/>
      <c r="HZ28" s="237"/>
      <c r="IA28" s="237"/>
      <c r="IB28" s="237"/>
      <c r="IC28" s="237"/>
      <c r="ID28" s="237"/>
      <c r="IE28" s="237"/>
      <c r="IF28" s="237"/>
      <c r="IG28" s="237"/>
      <c r="IH28" s="237"/>
      <c r="II28" s="237"/>
      <c r="IJ28" s="237"/>
      <c r="IK28" s="237"/>
      <c r="IL28" s="237"/>
      <c r="IM28" s="237"/>
      <c r="IN28" s="237"/>
      <c r="IO28" s="237"/>
      <c r="IP28" s="237"/>
      <c r="IQ28" s="237"/>
      <c r="IR28" s="237"/>
      <c r="IS28" s="237"/>
      <c r="IT28" s="237"/>
      <c r="IU28" s="237"/>
      <c r="IV28" s="237"/>
      <c r="IW28" s="237"/>
    </row>
    <row r="29" spans="1:257" x14ac:dyDescent="0.25">
      <c r="A29" s="247" t="s">
        <v>0</v>
      </c>
      <c r="B29" s="601"/>
      <c r="C29" s="602"/>
      <c r="D29" s="592"/>
      <c r="E29" s="590"/>
      <c r="F29" s="584"/>
      <c r="G29" s="582"/>
      <c r="H29" s="594">
        <f>D29*E29*F29/12*G29</f>
        <v>0</v>
      </c>
      <c r="I29" s="608">
        <f>(D29*F29/12*G29)+(D29*E29*F29/12*G29)</f>
        <v>0</v>
      </c>
      <c r="J29" s="244"/>
      <c r="K29" s="255"/>
      <c r="O29" s="255"/>
    </row>
    <row r="30" spans="1:257" ht="31.4" customHeight="1" thickBot="1" x14ac:dyDescent="0.3">
      <c r="A30" s="251" t="s">
        <v>46</v>
      </c>
      <c r="B30" s="599"/>
      <c r="C30" s="600"/>
      <c r="D30" s="593"/>
      <c r="E30" s="591"/>
      <c r="F30" s="585"/>
      <c r="G30" s="583"/>
      <c r="H30" s="595"/>
      <c r="I30" s="609"/>
      <c r="J30" s="236" t="s">
        <v>230</v>
      </c>
      <c r="K30" s="256"/>
    </row>
    <row r="31" spans="1:257" hidden="1" x14ac:dyDescent="0.25">
      <c r="A31" s="247" t="s">
        <v>0</v>
      </c>
      <c r="B31" s="601"/>
      <c r="C31" s="602"/>
      <c r="D31" s="592"/>
      <c r="E31" s="590"/>
      <c r="F31" s="584"/>
      <c r="G31" s="582"/>
      <c r="H31" s="594">
        <f>D31*E31*F31/12*G31</f>
        <v>0</v>
      </c>
      <c r="I31" s="608">
        <f>(D31*F31/12*G31)+(D31*E31*F31/12*G31)</f>
        <v>0</v>
      </c>
      <c r="J31" s="244"/>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row>
    <row r="32" spans="1:257" ht="31.4" hidden="1" customHeight="1" thickBot="1" x14ac:dyDescent="0.3">
      <c r="A32" s="251" t="s">
        <v>46</v>
      </c>
      <c r="B32" s="599"/>
      <c r="C32" s="600"/>
      <c r="D32" s="593"/>
      <c r="E32" s="591"/>
      <c r="F32" s="585"/>
      <c r="G32" s="583"/>
      <c r="H32" s="595"/>
      <c r="I32" s="609"/>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6"/>
      <c r="CA32" s="236"/>
      <c r="CB32" s="236"/>
      <c r="CC32" s="236"/>
      <c r="CD32" s="236"/>
      <c r="CE32" s="236"/>
      <c r="CF32" s="236"/>
      <c r="CG32" s="236"/>
      <c r="CH32" s="236"/>
      <c r="CI32" s="236"/>
      <c r="CJ32" s="236"/>
      <c r="CK32" s="236"/>
      <c r="CL32" s="236"/>
      <c r="CM32" s="236"/>
      <c r="CN32" s="236"/>
      <c r="CO32" s="236"/>
      <c r="CP32" s="236"/>
      <c r="CQ32" s="236"/>
      <c r="CR32" s="236"/>
      <c r="CS32" s="236"/>
      <c r="CT32" s="236"/>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6"/>
      <c r="EQ32" s="236"/>
      <c r="ER32" s="236"/>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c r="GM32" s="236"/>
      <c r="GN32" s="236"/>
      <c r="GO32" s="236"/>
      <c r="GP32" s="236"/>
      <c r="GQ32" s="236"/>
      <c r="GR32" s="236"/>
      <c r="GS32" s="236"/>
      <c r="GT32" s="236"/>
      <c r="GU32" s="236"/>
      <c r="GV32" s="236"/>
      <c r="GW32" s="236"/>
      <c r="GX32" s="236"/>
      <c r="GY32" s="236"/>
      <c r="GZ32" s="236"/>
      <c r="HA32" s="236"/>
      <c r="HB32" s="236"/>
      <c r="HC32" s="236"/>
      <c r="HD32" s="236"/>
      <c r="HE32" s="236"/>
      <c r="HF32" s="236"/>
      <c r="HG32" s="236"/>
      <c r="HH32" s="236"/>
      <c r="HI32" s="236"/>
      <c r="HJ32" s="236"/>
      <c r="HK32" s="236"/>
      <c r="HL32" s="236"/>
      <c r="HM32" s="236"/>
      <c r="HN32" s="236"/>
      <c r="HO32" s="236"/>
      <c r="HP32" s="236"/>
      <c r="HQ32" s="236"/>
      <c r="HR32" s="236"/>
      <c r="HS32" s="236"/>
      <c r="HT32" s="236"/>
      <c r="HU32" s="236"/>
      <c r="HV32" s="236"/>
      <c r="HW32" s="236"/>
      <c r="HX32" s="236"/>
      <c r="HY32" s="236"/>
      <c r="HZ32" s="236"/>
      <c r="IA32" s="236"/>
      <c r="IB32" s="236"/>
      <c r="IC32" s="236"/>
      <c r="ID32" s="236"/>
      <c r="IE32" s="236"/>
      <c r="IF32" s="236"/>
      <c r="IG32" s="236"/>
      <c r="IH32" s="236"/>
      <c r="II32" s="236"/>
      <c r="IJ32" s="236"/>
      <c r="IK32" s="236"/>
      <c r="IL32" s="236"/>
      <c r="IM32" s="236"/>
      <c r="IN32" s="236"/>
      <c r="IO32" s="236"/>
      <c r="IP32" s="236"/>
      <c r="IQ32" s="236"/>
      <c r="IR32" s="236"/>
      <c r="IS32" s="236"/>
      <c r="IT32" s="236"/>
      <c r="IU32" s="236"/>
      <c r="IV32" s="236"/>
      <c r="IW32" s="236"/>
    </row>
    <row r="33" spans="1:257" ht="15" hidden="1" customHeight="1" x14ac:dyDescent="0.25">
      <c r="A33" s="247" t="s">
        <v>0</v>
      </c>
      <c r="B33" s="601"/>
      <c r="C33" s="602"/>
      <c r="D33" s="592"/>
      <c r="E33" s="590"/>
      <c r="F33" s="584"/>
      <c r="G33" s="582"/>
      <c r="H33" s="594">
        <f>D33*E33*F33/12*G33</f>
        <v>0</v>
      </c>
      <c r="I33" s="608">
        <f>(D33*F33/12*G33)+(D33*E33*F33/12*G33)</f>
        <v>0</v>
      </c>
      <c r="J33" s="244"/>
      <c r="K33" s="236"/>
      <c r="L33" s="236"/>
      <c r="M33" s="236"/>
      <c r="N33" s="257"/>
      <c r="O33" s="236"/>
      <c r="P33" s="258"/>
      <c r="Q33" s="258"/>
      <c r="R33" s="258"/>
      <c r="S33" s="258"/>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c r="GM33" s="236"/>
      <c r="GN33" s="236"/>
      <c r="GO33" s="236"/>
      <c r="GP33" s="236"/>
      <c r="GQ33" s="236"/>
      <c r="GR33" s="236"/>
      <c r="GS33" s="236"/>
      <c r="GT33" s="236"/>
      <c r="GU33" s="236"/>
      <c r="GV33" s="236"/>
      <c r="GW33" s="236"/>
      <c r="GX33" s="236"/>
      <c r="GY33" s="236"/>
      <c r="GZ33" s="236"/>
      <c r="HA33" s="236"/>
      <c r="HB33" s="236"/>
      <c r="HC33" s="236"/>
      <c r="HD33" s="236"/>
      <c r="HE33" s="236"/>
      <c r="HF33" s="236"/>
      <c r="HG33" s="236"/>
      <c r="HH33" s="236"/>
      <c r="HI33" s="236"/>
      <c r="HJ33" s="236"/>
      <c r="HK33" s="236"/>
      <c r="HL33" s="236"/>
      <c r="HM33" s="236"/>
      <c r="HN33" s="236"/>
      <c r="HO33" s="236"/>
      <c r="HP33" s="236"/>
      <c r="HQ33" s="236"/>
      <c r="HR33" s="236"/>
      <c r="HS33" s="236"/>
      <c r="HT33" s="236"/>
      <c r="HU33" s="236"/>
      <c r="HV33" s="236"/>
      <c r="HW33" s="236"/>
      <c r="HX33" s="236"/>
      <c r="HY33" s="236"/>
      <c r="HZ33" s="236"/>
      <c r="IA33" s="236"/>
      <c r="IB33" s="236"/>
      <c r="IC33" s="236"/>
      <c r="ID33" s="236"/>
      <c r="IE33" s="236"/>
      <c r="IF33" s="236"/>
      <c r="IG33" s="236"/>
      <c r="IH33" s="236"/>
      <c r="II33" s="236"/>
      <c r="IJ33" s="236"/>
      <c r="IK33" s="236"/>
      <c r="IL33" s="236"/>
      <c r="IM33" s="236"/>
      <c r="IN33" s="236"/>
      <c r="IO33" s="236"/>
      <c r="IP33" s="236"/>
      <c r="IQ33" s="236"/>
      <c r="IR33" s="236"/>
      <c r="IS33" s="236"/>
      <c r="IT33" s="236"/>
      <c r="IU33" s="236"/>
      <c r="IV33" s="236"/>
      <c r="IW33" s="236"/>
    </row>
    <row r="34" spans="1:257" ht="37.4" hidden="1" customHeight="1" thickBot="1" x14ac:dyDescent="0.3">
      <c r="A34" s="251" t="s">
        <v>46</v>
      </c>
      <c r="B34" s="599"/>
      <c r="C34" s="600"/>
      <c r="D34" s="593"/>
      <c r="E34" s="591"/>
      <c r="F34" s="585"/>
      <c r="G34" s="583"/>
      <c r="H34" s="595"/>
      <c r="I34" s="609"/>
      <c r="J34" s="244"/>
      <c r="K34" s="236"/>
      <c r="L34" s="236"/>
      <c r="M34" s="236"/>
      <c r="N34" s="257"/>
      <c r="O34" s="236"/>
      <c r="P34" s="258"/>
      <c r="Q34" s="258"/>
      <c r="R34" s="258"/>
      <c r="S34" s="258"/>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6"/>
      <c r="GQ34" s="236"/>
      <c r="GR34" s="236"/>
      <c r="GS34" s="236"/>
      <c r="GT34" s="236"/>
      <c r="GU34" s="236"/>
      <c r="GV34" s="236"/>
      <c r="GW34" s="236"/>
      <c r="GX34" s="236"/>
      <c r="GY34" s="236"/>
      <c r="GZ34" s="236"/>
      <c r="HA34" s="236"/>
      <c r="HB34" s="236"/>
      <c r="HC34" s="236"/>
      <c r="HD34" s="236"/>
      <c r="HE34" s="236"/>
      <c r="HF34" s="236"/>
      <c r="HG34" s="236"/>
      <c r="HH34" s="236"/>
      <c r="HI34" s="236"/>
      <c r="HJ34" s="236"/>
      <c r="HK34" s="236"/>
      <c r="HL34" s="236"/>
      <c r="HM34" s="236"/>
      <c r="HN34" s="236"/>
      <c r="HO34" s="236"/>
      <c r="HP34" s="236"/>
      <c r="HQ34" s="236"/>
      <c r="HR34" s="236"/>
      <c r="HS34" s="236"/>
      <c r="HT34" s="236"/>
      <c r="HU34" s="236"/>
      <c r="HV34" s="236"/>
      <c r="HW34" s="236"/>
      <c r="HX34" s="236"/>
      <c r="HY34" s="236"/>
      <c r="HZ34" s="236"/>
      <c r="IA34" s="236"/>
      <c r="IB34" s="236"/>
      <c r="IC34" s="236"/>
      <c r="ID34" s="236"/>
      <c r="IE34" s="236"/>
      <c r="IF34" s="236"/>
      <c r="IG34" s="236"/>
      <c r="IH34" s="236"/>
      <c r="II34" s="236"/>
      <c r="IJ34" s="236"/>
      <c r="IK34" s="236"/>
      <c r="IL34" s="236"/>
      <c r="IM34" s="236"/>
      <c r="IN34" s="236"/>
      <c r="IO34" s="236"/>
      <c r="IP34" s="236"/>
      <c r="IQ34" s="236"/>
      <c r="IR34" s="236"/>
      <c r="IS34" s="236"/>
      <c r="IT34" s="236"/>
      <c r="IU34" s="236"/>
      <c r="IV34" s="236"/>
      <c r="IW34" s="236"/>
    </row>
    <row r="35" spans="1:257" hidden="1" x14ac:dyDescent="0.25">
      <c r="A35" s="247" t="s">
        <v>0</v>
      </c>
      <c r="B35" s="601"/>
      <c r="C35" s="602"/>
      <c r="D35" s="592"/>
      <c r="E35" s="590"/>
      <c r="F35" s="584"/>
      <c r="G35" s="582"/>
      <c r="H35" s="594">
        <f>D35*E35*F35/12*G35</f>
        <v>0</v>
      </c>
      <c r="I35" s="608">
        <f>(D35*F35/12*G35)+(D35*E35*F35/12*G35)</f>
        <v>0</v>
      </c>
      <c r="J35" s="244"/>
      <c r="K35" s="236"/>
      <c r="L35" s="236"/>
      <c r="M35" s="236"/>
      <c r="N35" s="257"/>
      <c r="O35" s="236"/>
      <c r="P35" s="258"/>
      <c r="Q35" s="258"/>
      <c r="R35" s="258"/>
      <c r="S35" s="258"/>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36"/>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6"/>
      <c r="GQ35" s="236"/>
      <c r="GR35" s="236"/>
      <c r="GS35" s="236"/>
      <c r="GT35" s="236"/>
      <c r="GU35" s="236"/>
      <c r="GV35" s="236"/>
      <c r="GW35" s="236"/>
      <c r="GX35" s="236"/>
      <c r="GY35" s="236"/>
      <c r="GZ35" s="236"/>
      <c r="HA35" s="236"/>
      <c r="HB35" s="236"/>
      <c r="HC35" s="236"/>
      <c r="HD35" s="236"/>
      <c r="HE35" s="236"/>
      <c r="HF35" s="236"/>
      <c r="HG35" s="236"/>
      <c r="HH35" s="236"/>
      <c r="HI35" s="236"/>
      <c r="HJ35" s="236"/>
      <c r="HK35" s="236"/>
      <c r="HL35" s="236"/>
      <c r="HM35" s="236"/>
      <c r="HN35" s="236"/>
      <c r="HO35" s="236"/>
      <c r="HP35" s="236"/>
      <c r="HQ35" s="236"/>
      <c r="HR35" s="236"/>
      <c r="HS35" s="236"/>
      <c r="HT35" s="236"/>
      <c r="HU35" s="236"/>
      <c r="HV35" s="236"/>
      <c r="HW35" s="236"/>
      <c r="HX35" s="236"/>
      <c r="HY35" s="236"/>
      <c r="HZ35" s="236"/>
      <c r="IA35" s="236"/>
      <c r="IB35" s="236"/>
      <c r="IC35" s="236"/>
      <c r="ID35" s="236"/>
      <c r="IE35" s="236"/>
      <c r="IF35" s="236"/>
      <c r="IG35" s="236"/>
      <c r="IH35" s="236"/>
      <c r="II35" s="236"/>
      <c r="IJ35" s="236"/>
      <c r="IK35" s="236"/>
      <c r="IL35" s="236"/>
      <c r="IM35" s="236"/>
      <c r="IN35" s="236"/>
      <c r="IO35" s="236"/>
      <c r="IP35" s="236"/>
      <c r="IQ35" s="236"/>
      <c r="IR35" s="236"/>
      <c r="IS35" s="236"/>
      <c r="IT35" s="236"/>
      <c r="IU35" s="236"/>
      <c r="IV35" s="236"/>
      <c r="IW35" s="236"/>
    </row>
    <row r="36" spans="1:257" ht="37.4" hidden="1" customHeight="1" thickBot="1" x14ac:dyDescent="0.3">
      <c r="A36" s="251" t="s">
        <v>46</v>
      </c>
      <c r="B36" s="606"/>
      <c r="C36" s="607"/>
      <c r="D36" s="593"/>
      <c r="E36" s="591"/>
      <c r="F36" s="585"/>
      <c r="G36" s="583"/>
      <c r="H36" s="595"/>
      <c r="I36" s="609"/>
      <c r="K36" s="236"/>
      <c r="L36" s="236"/>
      <c r="M36" s="236"/>
      <c r="N36" s="257"/>
      <c r="O36" s="236"/>
      <c r="P36" s="258"/>
      <c r="Q36" s="258"/>
      <c r="R36" s="258"/>
      <c r="S36" s="258"/>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6"/>
      <c r="GQ36" s="236"/>
      <c r="GR36" s="236"/>
      <c r="GS36" s="236"/>
      <c r="GT36" s="236"/>
      <c r="GU36" s="236"/>
      <c r="GV36" s="236"/>
      <c r="GW36" s="236"/>
      <c r="GX36" s="236"/>
      <c r="GY36" s="236"/>
      <c r="GZ36" s="236"/>
      <c r="HA36" s="236"/>
      <c r="HB36" s="236"/>
      <c r="HC36" s="236"/>
      <c r="HD36" s="236"/>
      <c r="HE36" s="236"/>
      <c r="HF36" s="236"/>
      <c r="HG36" s="236"/>
      <c r="HH36" s="236"/>
      <c r="HI36" s="236"/>
      <c r="HJ36" s="236"/>
      <c r="HK36" s="236"/>
      <c r="HL36" s="236"/>
      <c r="HM36" s="236"/>
      <c r="HN36" s="236"/>
      <c r="HO36" s="236"/>
      <c r="HP36" s="236"/>
      <c r="HQ36" s="236"/>
      <c r="HR36" s="236"/>
      <c r="HS36" s="236"/>
      <c r="HT36" s="236"/>
      <c r="HU36" s="236"/>
      <c r="HV36" s="236"/>
      <c r="HW36" s="236"/>
      <c r="HX36" s="236"/>
      <c r="HY36" s="236"/>
      <c r="HZ36" s="236"/>
      <c r="IA36" s="236"/>
      <c r="IB36" s="236"/>
      <c r="IC36" s="236"/>
      <c r="ID36" s="236"/>
      <c r="IE36" s="236"/>
      <c r="IF36" s="236"/>
      <c r="IG36" s="236"/>
      <c r="IH36" s="236"/>
      <c r="II36" s="236"/>
      <c r="IJ36" s="236"/>
      <c r="IK36" s="236"/>
      <c r="IL36" s="236"/>
      <c r="IM36" s="236"/>
      <c r="IN36" s="236"/>
      <c r="IO36" s="236"/>
      <c r="IP36" s="236"/>
      <c r="IQ36" s="236"/>
      <c r="IR36" s="236"/>
      <c r="IS36" s="236"/>
      <c r="IT36" s="236"/>
      <c r="IU36" s="236"/>
      <c r="IV36" s="236"/>
      <c r="IW36" s="236"/>
    </row>
    <row r="37" spans="1:257" ht="17.899999999999999" hidden="1" customHeight="1" x14ac:dyDescent="0.25">
      <c r="A37" s="247" t="s">
        <v>0</v>
      </c>
      <c r="B37" s="601"/>
      <c r="C37" s="602"/>
      <c r="D37" s="592"/>
      <c r="E37" s="590"/>
      <c r="F37" s="584"/>
      <c r="G37" s="582"/>
      <c r="H37" s="594">
        <f>D37*E37*F37/12*G37</f>
        <v>0</v>
      </c>
      <c r="I37" s="608">
        <f>(D37*F37/12*G37)+(D37*E37*F37/12*G37)</f>
        <v>0</v>
      </c>
      <c r="J37" s="244"/>
      <c r="K37" s="236"/>
      <c r="L37" s="236"/>
      <c r="M37" s="236"/>
      <c r="N37" s="257"/>
      <c r="O37" s="236"/>
      <c r="P37" s="258"/>
      <c r="Q37" s="258"/>
      <c r="R37" s="258"/>
      <c r="S37" s="258"/>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6"/>
      <c r="GQ37" s="236"/>
      <c r="GR37" s="236"/>
      <c r="GS37" s="236"/>
      <c r="GT37" s="236"/>
      <c r="GU37" s="236"/>
      <c r="GV37" s="236"/>
      <c r="GW37" s="236"/>
      <c r="GX37" s="236"/>
      <c r="GY37" s="236"/>
      <c r="GZ37" s="236"/>
      <c r="HA37" s="236"/>
      <c r="HB37" s="236"/>
      <c r="HC37" s="236"/>
      <c r="HD37" s="236"/>
      <c r="HE37" s="236"/>
      <c r="HF37" s="236"/>
      <c r="HG37" s="236"/>
      <c r="HH37" s="236"/>
      <c r="HI37" s="236"/>
      <c r="HJ37" s="236"/>
      <c r="HK37" s="236"/>
      <c r="HL37" s="236"/>
      <c r="HM37" s="236"/>
      <c r="HN37" s="236"/>
      <c r="HO37" s="236"/>
      <c r="HP37" s="236"/>
      <c r="HQ37" s="236"/>
      <c r="HR37" s="236"/>
      <c r="HS37" s="236"/>
      <c r="HT37" s="236"/>
      <c r="HU37" s="236"/>
      <c r="HV37" s="236"/>
      <c r="HW37" s="236"/>
      <c r="HX37" s="236"/>
      <c r="HY37" s="236"/>
      <c r="HZ37" s="236"/>
      <c r="IA37" s="236"/>
      <c r="IB37" s="236"/>
      <c r="IC37" s="236"/>
      <c r="ID37" s="236"/>
      <c r="IE37" s="236"/>
      <c r="IF37" s="236"/>
      <c r="IG37" s="236"/>
      <c r="IH37" s="236"/>
      <c r="II37" s="236"/>
      <c r="IJ37" s="236"/>
      <c r="IK37" s="236"/>
      <c r="IL37" s="236"/>
      <c r="IM37" s="236"/>
      <c r="IN37" s="236"/>
      <c r="IO37" s="236"/>
      <c r="IP37" s="236"/>
      <c r="IQ37" s="236"/>
      <c r="IR37" s="236"/>
      <c r="IS37" s="236"/>
      <c r="IT37" s="236"/>
      <c r="IU37" s="236"/>
      <c r="IV37" s="236"/>
      <c r="IW37" s="236"/>
    </row>
    <row r="38" spans="1:257" ht="37.4" hidden="1" customHeight="1" thickBot="1" x14ac:dyDescent="0.3">
      <c r="A38" s="254" t="s">
        <v>46</v>
      </c>
      <c r="B38" s="606"/>
      <c r="C38" s="607"/>
      <c r="D38" s="593"/>
      <c r="E38" s="591"/>
      <c r="F38" s="585"/>
      <c r="G38" s="583"/>
      <c r="H38" s="595"/>
      <c r="I38" s="609"/>
      <c r="J38" s="244"/>
      <c r="K38" s="236"/>
      <c r="L38" s="236"/>
      <c r="M38" s="236"/>
      <c r="N38" s="257"/>
      <c r="O38" s="236"/>
      <c r="P38" s="258"/>
      <c r="Q38" s="258"/>
      <c r="R38" s="258"/>
      <c r="S38" s="258"/>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6"/>
      <c r="GQ38" s="236"/>
      <c r="GR38" s="236"/>
      <c r="GS38" s="236"/>
      <c r="GT38" s="236"/>
      <c r="GU38" s="236"/>
      <c r="GV38" s="236"/>
      <c r="GW38" s="236"/>
      <c r="GX38" s="236"/>
      <c r="GY38" s="236"/>
      <c r="GZ38" s="236"/>
      <c r="HA38" s="236"/>
      <c r="HB38" s="236"/>
      <c r="HC38" s="236"/>
      <c r="HD38" s="236"/>
      <c r="HE38" s="236"/>
      <c r="HF38" s="236"/>
      <c r="HG38" s="236"/>
      <c r="HH38" s="236"/>
      <c r="HI38" s="236"/>
      <c r="HJ38" s="236"/>
      <c r="HK38" s="236"/>
      <c r="HL38" s="236"/>
      <c r="HM38" s="236"/>
      <c r="HN38" s="236"/>
      <c r="HO38" s="236"/>
      <c r="HP38" s="236"/>
      <c r="HQ38" s="236"/>
      <c r="HR38" s="236"/>
      <c r="HS38" s="236"/>
      <c r="HT38" s="236"/>
      <c r="HU38" s="236"/>
      <c r="HV38" s="236"/>
      <c r="HW38" s="236"/>
      <c r="HX38" s="236"/>
      <c r="HY38" s="236"/>
      <c r="HZ38" s="236"/>
      <c r="IA38" s="236"/>
      <c r="IB38" s="236"/>
      <c r="IC38" s="236"/>
      <c r="ID38" s="236"/>
      <c r="IE38" s="236"/>
      <c r="IF38" s="236"/>
      <c r="IG38" s="236"/>
      <c r="IH38" s="236"/>
      <c r="II38" s="236"/>
      <c r="IJ38" s="236"/>
      <c r="IK38" s="236"/>
      <c r="IL38" s="236"/>
      <c r="IM38" s="236"/>
      <c r="IN38" s="236"/>
      <c r="IO38" s="236"/>
      <c r="IP38" s="236"/>
      <c r="IQ38" s="236"/>
      <c r="IR38" s="236"/>
      <c r="IS38" s="236"/>
      <c r="IT38" s="236"/>
      <c r="IU38" s="236"/>
      <c r="IV38" s="236"/>
      <c r="IW38" s="236"/>
    </row>
    <row r="39" spans="1:257" hidden="1" x14ac:dyDescent="0.25">
      <c r="A39" s="247" t="s">
        <v>0</v>
      </c>
      <c r="B39" s="601"/>
      <c r="C39" s="602"/>
      <c r="D39" s="592"/>
      <c r="E39" s="590"/>
      <c r="F39" s="584"/>
      <c r="G39" s="582"/>
      <c r="H39" s="594">
        <f>D39*E39*F39/12*G39</f>
        <v>0</v>
      </c>
      <c r="I39" s="608">
        <f>(D39*F39/12*G39)+(D39*E39*F39/12*G39)</f>
        <v>0</v>
      </c>
      <c r="J39" s="259"/>
      <c r="K39" s="236"/>
      <c r="L39" s="236"/>
      <c r="M39" s="236"/>
      <c r="N39" s="257"/>
      <c r="O39" s="236"/>
      <c r="P39" s="258"/>
      <c r="Q39" s="258"/>
      <c r="R39" s="258"/>
      <c r="S39" s="258"/>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6"/>
      <c r="GQ39" s="236"/>
      <c r="GR39" s="236"/>
      <c r="GS39" s="236"/>
      <c r="GT39" s="236"/>
      <c r="GU39" s="236"/>
      <c r="GV39" s="236"/>
      <c r="GW39" s="236"/>
      <c r="GX39" s="236"/>
      <c r="GY39" s="236"/>
      <c r="GZ39" s="236"/>
      <c r="HA39" s="236"/>
      <c r="HB39" s="236"/>
      <c r="HC39" s="236"/>
      <c r="HD39" s="236"/>
      <c r="HE39" s="236"/>
      <c r="HF39" s="236"/>
      <c r="HG39" s="236"/>
      <c r="HH39" s="236"/>
      <c r="HI39" s="236"/>
      <c r="HJ39" s="236"/>
      <c r="HK39" s="236"/>
      <c r="HL39" s="236"/>
      <c r="HM39" s="236"/>
      <c r="HN39" s="236"/>
      <c r="HO39" s="236"/>
      <c r="HP39" s="236"/>
      <c r="HQ39" s="236"/>
      <c r="HR39" s="236"/>
      <c r="HS39" s="236"/>
      <c r="HT39" s="236"/>
      <c r="HU39" s="236"/>
      <c r="HV39" s="236"/>
      <c r="HW39" s="236"/>
      <c r="HX39" s="236"/>
      <c r="HY39" s="236"/>
      <c r="HZ39" s="236"/>
      <c r="IA39" s="236"/>
      <c r="IB39" s="236"/>
      <c r="IC39" s="236"/>
      <c r="ID39" s="236"/>
      <c r="IE39" s="236"/>
      <c r="IF39" s="236"/>
      <c r="IG39" s="236"/>
      <c r="IH39" s="236"/>
      <c r="II39" s="236"/>
      <c r="IJ39" s="236"/>
      <c r="IK39" s="236"/>
      <c r="IL39" s="236"/>
      <c r="IM39" s="236"/>
      <c r="IN39" s="236"/>
      <c r="IO39" s="236"/>
      <c r="IP39" s="236"/>
      <c r="IQ39" s="236"/>
      <c r="IR39" s="236"/>
      <c r="IS39" s="236"/>
      <c r="IT39" s="236"/>
      <c r="IU39" s="236"/>
      <c r="IV39" s="236"/>
      <c r="IW39" s="236"/>
    </row>
    <row r="40" spans="1:257" ht="37.4" hidden="1" customHeight="1" thickBot="1" x14ac:dyDescent="0.3">
      <c r="A40" s="251" t="s">
        <v>46</v>
      </c>
      <c r="B40" s="606"/>
      <c r="C40" s="607"/>
      <c r="D40" s="593"/>
      <c r="E40" s="591"/>
      <c r="F40" s="585"/>
      <c r="G40" s="583"/>
      <c r="H40" s="595"/>
      <c r="I40" s="609"/>
      <c r="J40" s="237"/>
      <c r="K40" s="236"/>
      <c r="L40" s="236"/>
      <c r="M40" s="236"/>
      <c r="N40" s="257"/>
      <c r="O40" s="236"/>
      <c r="P40" s="258"/>
      <c r="Q40" s="258"/>
      <c r="R40" s="258"/>
      <c r="S40" s="258"/>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6"/>
      <c r="GQ40" s="236"/>
      <c r="GR40" s="236"/>
      <c r="GS40" s="236"/>
      <c r="GT40" s="236"/>
      <c r="GU40" s="236"/>
      <c r="GV40" s="236"/>
      <c r="GW40" s="236"/>
      <c r="GX40" s="236"/>
      <c r="GY40" s="236"/>
      <c r="GZ40" s="236"/>
      <c r="HA40" s="236"/>
      <c r="HB40" s="236"/>
      <c r="HC40" s="236"/>
      <c r="HD40" s="236"/>
      <c r="HE40" s="236"/>
      <c r="HF40" s="236"/>
      <c r="HG40" s="236"/>
      <c r="HH40" s="236"/>
      <c r="HI40" s="236"/>
      <c r="HJ40" s="236"/>
      <c r="HK40" s="236"/>
      <c r="HL40" s="236"/>
      <c r="HM40" s="236"/>
      <c r="HN40" s="236"/>
      <c r="HO40" s="236"/>
      <c r="HP40" s="236"/>
      <c r="HQ40" s="236"/>
      <c r="HR40" s="236"/>
      <c r="HS40" s="236"/>
      <c r="HT40" s="236"/>
      <c r="HU40" s="236"/>
      <c r="HV40" s="236"/>
      <c r="HW40" s="236"/>
      <c r="HX40" s="236"/>
      <c r="HY40" s="236"/>
      <c r="HZ40" s="236"/>
      <c r="IA40" s="236"/>
      <c r="IB40" s="236"/>
      <c r="IC40" s="236"/>
      <c r="ID40" s="236"/>
      <c r="IE40" s="236"/>
      <c r="IF40" s="236"/>
      <c r="IG40" s="236"/>
      <c r="IH40" s="236"/>
      <c r="II40" s="236"/>
      <c r="IJ40" s="236"/>
      <c r="IK40" s="236"/>
      <c r="IL40" s="236"/>
      <c r="IM40" s="236"/>
      <c r="IN40" s="236"/>
      <c r="IO40" s="236"/>
      <c r="IP40" s="236"/>
      <c r="IQ40" s="236"/>
      <c r="IR40" s="236"/>
      <c r="IS40" s="236"/>
      <c r="IT40" s="236"/>
      <c r="IU40" s="236"/>
      <c r="IV40" s="236"/>
      <c r="IW40" s="236"/>
    </row>
    <row r="41" spans="1:257" hidden="1" x14ac:dyDescent="0.25">
      <c r="A41" s="247" t="s">
        <v>0</v>
      </c>
      <c r="B41" s="601"/>
      <c r="C41" s="602"/>
      <c r="D41" s="592"/>
      <c r="E41" s="590"/>
      <c r="F41" s="584"/>
      <c r="G41" s="582"/>
      <c r="H41" s="594">
        <f>D41*E41*F41/12*G41</f>
        <v>0</v>
      </c>
      <c r="I41" s="608">
        <f>(D41*F41/12*G41)+(D41*E41*F41/12*G41)</f>
        <v>0</v>
      </c>
      <c r="K41" s="236"/>
      <c r="L41" s="236"/>
      <c r="M41" s="236"/>
      <c r="N41" s="257"/>
      <c r="O41" s="236"/>
      <c r="P41" s="258"/>
      <c r="Q41" s="258"/>
      <c r="R41" s="258"/>
      <c r="S41" s="258"/>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6"/>
      <c r="GQ41" s="236"/>
      <c r="GR41" s="236"/>
      <c r="GS41" s="236"/>
      <c r="GT41" s="236"/>
      <c r="GU41" s="236"/>
      <c r="GV41" s="236"/>
      <c r="GW41" s="236"/>
      <c r="GX41" s="236"/>
      <c r="GY41" s="236"/>
      <c r="GZ41" s="236"/>
      <c r="HA41" s="236"/>
      <c r="HB41" s="236"/>
      <c r="HC41" s="236"/>
      <c r="HD41" s="236"/>
      <c r="HE41" s="236"/>
      <c r="HF41" s="236"/>
      <c r="HG41" s="236"/>
      <c r="HH41" s="236"/>
      <c r="HI41" s="236"/>
      <c r="HJ41" s="236"/>
      <c r="HK41" s="236"/>
      <c r="HL41" s="236"/>
      <c r="HM41" s="236"/>
      <c r="HN41" s="236"/>
      <c r="HO41" s="236"/>
      <c r="HP41" s="236"/>
      <c r="HQ41" s="236"/>
      <c r="HR41" s="236"/>
      <c r="HS41" s="236"/>
      <c r="HT41" s="236"/>
      <c r="HU41" s="236"/>
      <c r="HV41" s="236"/>
      <c r="HW41" s="236"/>
      <c r="HX41" s="236"/>
      <c r="HY41" s="236"/>
      <c r="HZ41" s="236"/>
      <c r="IA41" s="236"/>
      <c r="IB41" s="236"/>
      <c r="IC41" s="236"/>
      <c r="ID41" s="236"/>
      <c r="IE41" s="236"/>
      <c r="IF41" s="236"/>
      <c r="IG41" s="236"/>
      <c r="IH41" s="236"/>
      <c r="II41" s="236"/>
      <c r="IJ41" s="236"/>
      <c r="IK41" s="236"/>
      <c r="IL41" s="236"/>
      <c r="IM41" s="236"/>
      <c r="IN41" s="236"/>
      <c r="IO41" s="236"/>
      <c r="IP41" s="236"/>
      <c r="IQ41" s="236"/>
      <c r="IR41" s="236"/>
      <c r="IS41" s="236"/>
      <c r="IT41" s="236"/>
      <c r="IU41" s="236"/>
      <c r="IV41" s="236"/>
      <c r="IW41" s="236"/>
    </row>
    <row r="42" spans="1:257" ht="37.4" hidden="1" customHeight="1" thickBot="1" x14ac:dyDescent="0.3">
      <c r="A42" s="251" t="s">
        <v>46</v>
      </c>
      <c r="B42" s="606"/>
      <c r="C42" s="607"/>
      <c r="D42" s="593"/>
      <c r="E42" s="591"/>
      <c r="F42" s="585"/>
      <c r="G42" s="583"/>
      <c r="H42" s="595"/>
      <c r="I42" s="609"/>
      <c r="J42" s="237"/>
      <c r="K42" s="236"/>
      <c r="L42" s="236"/>
      <c r="M42" s="236"/>
      <c r="N42" s="257"/>
      <c r="O42" s="236"/>
      <c r="P42" s="258"/>
      <c r="Q42" s="258"/>
      <c r="R42" s="258"/>
      <c r="S42" s="258"/>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6"/>
      <c r="GQ42" s="236"/>
      <c r="GR42" s="236"/>
      <c r="GS42" s="236"/>
      <c r="GT42" s="236"/>
      <c r="GU42" s="236"/>
      <c r="GV42" s="236"/>
      <c r="GW42" s="236"/>
      <c r="GX42" s="236"/>
      <c r="GY42" s="236"/>
      <c r="GZ42" s="236"/>
      <c r="HA42" s="236"/>
      <c r="HB42" s="236"/>
      <c r="HC42" s="236"/>
      <c r="HD42" s="236"/>
      <c r="HE42" s="236"/>
      <c r="HF42" s="236"/>
      <c r="HG42" s="236"/>
      <c r="HH42" s="236"/>
      <c r="HI42" s="236"/>
      <c r="HJ42" s="236"/>
      <c r="HK42" s="236"/>
      <c r="HL42" s="236"/>
      <c r="HM42" s="236"/>
      <c r="HN42" s="236"/>
      <c r="HO42" s="236"/>
      <c r="HP42" s="236"/>
      <c r="HQ42" s="236"/>
      <c r="HR42" s="236"/>
      <c r="HS42" s="236"/>
      <c r="HT42" s="236"/>
      <c r="HU42" s="236"/>
      <c r="HV42" s="236"/>
      <c r="HW42" s="236"/>
      <c r="HX42" s="236"/>
      <c r="HY42" s="236"/>
      <c r="HZ42" s="236"/>
      <c r="IA42" s="236"/>
      <c r="IB42" s="236"/>
      <c r="IC42" s="236"/>
      <c r="ID42" s="236"/>
      <c r="IE42" s="236"/>
      <c r="IF42" s="236"/>
      <c r="IG42" s="236"/>
      <c r="IH42" s="236"/>
      <c r="II42" s="236"/>
      <c r="IJ42" s="236"/>
      <c r="IK42" s="236"/>
      <c r="IL42" s="236"/>
      <c r="IM42" s="236"/>
      <c r="IN42" s="236"/>
      <c r="IO42" s="236"/>
      <c r="IP42" s="236"/>
      <c r="IQ42" s="236"/>
      <c r="IR42" s="236"/>
      <c r="IS42" s="236"/>
      <c r="IT42" s="236"/>
      <c r="IU42" s="236"/>
      <c r="IV42" s="236"/>
      <c r="IW42" s="236"/>
    </row>
    <row r="43" spans="1:257" hidden="1" x14ac:dyDescent="0.25">
      <c r="A43" s="247" t="s">
        <v>0</v>
      </c>
      <c r="B43" s="601"/>
      <c r="C43" s="602"/>
      <c r="D43" s="592"/>
      <c r="E43" s="590"/>
      <c r="F43" s="584"/>
      <c r="G43" s="582"/>
      <c r="H43" s="594">
        <f>D43*E43*F43/12*G43</f>
        <v>0</v>
      </c>
      <c r="I43" s="608">
        <f>(D43*F43/12*G43)+(D43*E43*F43/12*G43)</f>
        <v>0</v>
      </c>
      <c r="K43" s="236"/>
      <c r="L43" s="236"/>
      <c r="M43" s="236"/>
      <c r="N43" s="257"/>
      <c r="O43" s="236"/>
      <c r="P43" s="258"/>
      <c r="Q43" s="258"/>
      <c r="R43" s="258"/>
      <c r="S43" s="258"/>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c r="IK43" s="236"/>
      <c r="IL43" s="236"/>
      <c r="IM43" s="236"/>
      <c r="IN43" s="236"/>
      <c r="IO43" s="236"/>
      <c r="IP43" s="236"/>
      <c r="IQ43" s="236"/>
      <c r="IR43" s="236"/>
      <c r="IS43" s="236"/>
      <c r="IT43" s="236"/>
      <c r="IU43" s="236"/>
      <c r="IV43" s="236"/>
      <c r="IW43" s="236"/>
    </row>
    <row r="44" spans="1:257" ht="37.4" hidden="1" customHeight="1" thickBot="1" x14ac:dyDescent="0.3">
      <c r="A44" s="251" t="s">
        <v>46</v>
      </c>
      <c r="B44" s="606"/>
      <c r="C44" s="607"/>
      <c r="D44" s="593"/>
      <c r="E44" s="591"/>
      <c r="F44" s="585"/>
      <c r="G44" s="583"/>
      <c r="H44" s="595"/>
      <c r="I44" s="609"/>
      <c r="J44" s="237"/>
      <c r="K44" s="236"/>
      <c r="L44" s="236"/>
      <c r="M44" s="236"/>
      <c r="N44" s="257"/>
      <c r="O44" s="236"/>
      <c r="P44" s="258"/>
      <c r="Q44" s="258"/>
      <c r="R44" s="258"/>
      <c r="S44" s="258"/>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c r="IK44" s="236"/>
      <c r="IL44" s="236"/>
      <c r="IM44" s="236"/>
      <c r="IN44" s="236"/>
      <c r="IO44" s="236"/>
      <c r="IP44" s="236"/>
      <c r="IQ44" s="236"/>
      <c r="IR44" s="236"/>
      <c r="IS44" s="236"/>
      <c r="IT44" s="236"/>
      <c r="IU44" s="236"/>
      <c r="IV44" s="236"/>
      <c r="IW44" s="236"/>
    </row>
    <row r="45" spans="1:257" hidden="1" x14ac:dyDescent="0.25">
      <c r="A45" s="247" t="s">
        <v>0</v>
      </c>
      <c r="B45" s="601"/>
      <c r="C45" s="602"/>
      <c r="D45" s="592"/>
      <c r="E45" s="590"/>
      <c r="F45" s="584"/>
      <c r="G45" s="582"/>
      <c r="H45" s="594">
        <f>D45*E45*F45/12*G45</f>
        <v>0</v>
      </c>
      <c r="I45" s="608">
        <f>(D45*F45/12*G45)+(D45*E45*F45/12*G45)</f>
        <v>0</v>
      </c>
      <c r="K45" s="236"/>
      <c r="L45" s="236"/>
      <c r="M45" s="236"/>
      <c r="N45" s="257"/>
      <c r="O45" s="236"/>
      <c r="P45" s="258"/>
      <c r="Q45" s="258"/>
      <c r="R45" s="258"/>
      <c r="S45" s="258"/>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6"/>
      <c r="CA45" s="236"/>
      <c r="CB45" s="236"/>
      <c r="CC45" s="236"/>
      <c r="CD45" s="236"/>
      <c r="CE45" s="236"/>
      <c r="CF45" s="236"/>
      <c r="CG45" s="236"/>
      <c r="CH45" s="236"/>
      <c r="CI45" s="236"/>
      <c r="CJ45" s="236"/>
      <c r="CK45" s="236"/>
      <c r="CL45" s="236"/>
      <c r="CM45" s="236"/>
      <c r="CN45" s="236"/>
      <c r="CO45" s="236"/>
      <c r="CP45" s="236"/>
      <c r="CQ45" s="236"/>
      <c r="CR45" s="236"/>
      <c r="CS45" s="236"/>
      <c r="CT45" s="236"/>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6"/>
      <c r="GQ45" s="236"/>
      <c r="GR45" s="236"/>
      <c r="GS45" s="236"/>
      <c r="GT45" s="236"/>
      <c r="GU45" s="236"/>
      <c r="GV45" s="236"/>
      <c r="GW45" s="236"/>
      <c r="GX45" s="236"/>
      <c r="GY45" s="236"/>
      <c r="GZ45" s="236"/>
      <c r="HA45" s="236"/>
      <c r="HB45" s="236"/>
      <c r="HC45" s="236"/>
      <c r="HD45" s="236"/>
      <c r="HE45" s="236"/>
      <c r="HF45" s="236"/>
      <c r="HG45" s="236"/>
      <c r="HH45" s="236"/>
      <c r="HI45" s="236"/>
      <c r="HJ45" s="236"/>
      <c r="HK45" s="236"/>
      <c r="HL45" s="236"/>
      <c r="HM45" s="236"/>
      <c r="HN45" s="236"/>
      <c r="HO45" s="236"/>
      <c r="HP45" s="236"/>
      <c r="HQ45" s="236"/>
      <c r="HR45" s="236"/>
      <c r="HS45" s="236"/>
      <c r="HT45" s="236"/>
      <c r="HU45" s="236"/>
      <c r="HV45" s="236"/>
      <c r="HW45" s="236"/>
      <c r="HX45" s="236"/>
      <c r="HY45" s="236"/>
      <c r="HZ45" s="236"/>
      <c r="IA45" s="236"/>
      <c r="IB45" s="236"/>
      <c r="IC45" s="236"/>
      <c r="ID45" s="236"/>
      <c r="IE45" s="236"/>
      <c r="IF45" s="236"/>
      <c r="IG45" s="236"/>
      <c r="IH45" s="236"/>
      <c r="II45" s="236"/>
      <c r="IJ45" s="236"/>
      <c r="IK45" s="236"/>
      <c r="IL45" s="236"/>
      <c r="IM45" s="236"/>
      <c r="IN45" s="236"/>
      <c r="IO45" s="236"/>
      <c r="IP45" s="236"/>
      <c r="IQ45" s="236"/>
      <c r="IR45" s="236"/>
      <c r="IS45" s="236"/>
      <c r="IT45" s="236"/>
      <c r="IU45" s="236"/>
      <c r="IV45" s="236"/>
      <c r="IW45" s="236"/>
    </row>
    <row r="46" spans="1:257" ht="37.4" hidden="1" customHeight="1" thickBot="1" x14ac:dyDescent="0.3">
      <c r="A46" s="251" t="s">
        <v>46</v>
      </c>
      <c r="B46" s="606"/>
      <c r="C46" s="607"/>
      <c r="D46" s="593"/>
      <c r="E46" s="591"/>
      <c r="F46" s="585"/>
      <c r="G46" s="583"/>
      <c r="H46" s="595"/>
      <c r="I46" s="609"/>
      <c r="J46" s="237"/>
      <c r="K46" s="236"/>
      <c r="L46" s="236"/>
      <c r="M46" s="236"/>
      <c r="N46" s="257"/>
      <c r="O46" s="236"/>
      <c r="P46" s="258"/>
      <c r="Q46" s="258"/>
      <c r="R46" s="258"/>
      <c r="S46" s="258"/>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36"/>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6"/>
      <c r="GQ46" s="236"/>
      <c r="GR46" s="236"/>
      <c r="GS46" s="236"/>
      <c r="GT46" s="236"/>
      <c r="GU46" s="236"/>
      <c r="GV46" s="236"/>
      <c r="GW46" s="236"/>
      <c r="GX46" s="236"/>
      <c r="GY46" s="236"/>
      <c r="GZ46" s="236"/>
      <c r="HA46" s="236"/>
      <c r="HB46" s="236"/>
      <c r="HC46" s="236"/>
      <c r="HD46" s="236"/>
      <c r="HE46" s="236"/>
      <c r="HF46" s="236"/>
      <c r="HG46" s="236"/>
      <c r="HH46" s="236"/>
      <c r="HI46" s="236"/>
      <c r="HJ46" s="236"/>
      <c r="HK46" s="236"/>
      <c r="HL46" s="236"/>
      <c r="HM46" s="236"/>
      <c r="HN46" s="236"/>
      <c r="HO46" s="236"/>
      <c r="HP46" s="236"/>
      <c r="HQ46" s="236"/>
      <c r="HR46" s="236"/>
      <c r="HS46" s="236"/>
      <c r="HT46" s="236"/>
      <c r="HU46" s="236"/>
      <c r="HV46" s="236"/>
      <c r="HW46" s="236"/>
      <c r="HX46" s="236"/>
      <c r="HY46" s="236"/>
      <c r="HZ46" s="236"/>
      <c r="IA46" s="236"/>
      <c r="IB46" s="236"/>
      <c r="IC46" s="236"/>
      <c r="ID46" s="236"/>
      <c r="IE46" s="236"/>
      <c r="IF46" s="236"/>
      <c r="IG46" s="236"/>
      <c r="IH46" s="236"/>
      <c r="II46" s="236"/>
      <c r="IJ46" s="236"/>
      <c r="IK46" s="236"/>
      <c r="IL46" s="236"/>
      <c r="IM46" s="236"/>
      <c r="IN46" s="236"/>
      <c r="IO46" s="236"/>
      <c r="IP46" s="236"/>
      <c r="IQ46" s="236"/>
      <c r="IR46" s="236"/>
      <c r="IS46" s="236"/>
      <c r="IT46" s="236"/>
      <c r="IU46" s="236"/>
      <c r="IV46" s="236"/>
      <c r="IW46" s="236"/>
    </row>
    <row r="47" spans="1:257" ht="17.899999999999999" hidden="1" customHeight="1" x14ac:dyDescent="0.25">
      <c r="A47" s="247" t="s">
        <v>0</v>
      </c>
      <c r="B47" s="601"/>
      <c r="C47" s="602"/>
      <c r="D47" s="592"/>
      <c r="E47" s="590"/>
      <c r="F47" s="584"/>
      <c r="G47" s="582"/>
      <c r="H47" s="594">
        <f>D47*E47*F47/12*G47</f>
        <v>0</v>
      </c>
      <c r="I47" s="608">
        <f>(D47*F47/12*G47)+(D47*E47*F47/12*G47)</f>
        <v>0</v>
      </c>
      <c r="K47" s="236"/>
      <c r="L47" s="236"/>
      <c r="M47" s="236"/>
      <c r="N47" s="257"/>
      <c r="O47" s="236"/>
      <c r="P47" s="258"/>
      <c r="Q47" s="258"/>
      <c r="R47" s="258"/>
      <c r="S47" s="258"/>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36"/>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c r="GM47" s="236"/>
      <c r="GN47" s="236"/>
      <c r="GO47" s="236"/>
      <c r="GP47" s="236"/>
      <c r="GQ47" s="236"/>
      <c r="GR47" s="236"/>
      <c r="GS47" s="236"/>
      <c r="GT47" s="236"/>
      <c r="GU47" s="236"/>
      <c r="GV47" s="236"/>
      <c r="GW47" s="236"/>
      <c r="GX47" s="236"/>
      <c r="GY47" s="236"/>
      <c r="GZ47" s="236"/>
      <c r="HA47" s="236"/>
      <c r="HB47" s="236"/>
      <c r="HC47" s="236"/>
      <c r="HD47" s="236"/>
      <c r="HE47" s="236"/>
      <c r="HF47" s="236"/>
      <c r="HG47" s="236"/>
      <c r="HH47" s="236"/>
      <c r="HI47" s="236"/>
      <c r="HJ47" s="236"/>
      <c r="HK47" s="236"/>
      <c r="HL47" s="236"/>
      <c r="HM47" s="236"/>
      <c r="HN47" s="236"/>
      <c r="HO47" s="236"/>
      <c r="HP47" s="236"/>
      <c r="HQ47" s="236"/>
      <c r="HR47" s="236"/>
      <c r="HS47" s="236"/>
      <c r="HT47" s="236"/>
      <c r="HU47" s="236"/>
      <c r="HV47" s="236"/>
      <c r="HW47" s="236"/>
      <c r="HX47" s="236"/>
      <c r="HY47" s="236"/>
      <c r="HZ47" s="236"/>
      <c r="IA47" s="236"/>
      <c r="IB47" s="236"/>
      <c r="IC47" s="236"/>
      <c r="ID47" s="236"/>
      <c r="IE47" s="236"/>
      <c r="IF47" s="236"/>
      <c r="IG47" s="236"/>
      <c r="IH47" s="236"/>
      <c r="II47" s="236"/>
      <c r="IJ47" s="236"/>
      <c r="IK47" s="236"/>
      <c r="IL47" s="236"/>
      <c r="IM47" s="236"/>
      <c r="IN47" s="236"/>
      <c r="IO47" s="236"/>
      <c r="IP47" s="236"/>
      <c r="IQ47" s="236"/>
      <c r="IR47" s="236"/>
      <c r="IS47" s="236"/>
      <c r="IT47" s="236"/>
      <c r="IU47" s="236"/>
      <c r="IV47" s="236"/>
      <c r="IW47" s="236"/>
    </row>
    <row r="48" spans="1:257" ht="37.4" hidden="1" customHeight="1" thickBot="1" x14ac:dyDescent="0.3">
      <c r="A48" s="254" t="s">
        <v>46</v>
      </c>
      <c r="B48" s="606"/>
      <c r="C48" s="607"/>
      <c r="D48" s="593"/>
      <c r="E48" s="591"/>
      <c r="F48" s="585"/>
      <c r="G48" s="583"/>
      <c r="H48" s="595"/>
      <c r="I48" s="609"/>
      <c r="J48" s="237"/>
      <c r="K48" s="236"/>
      <c r="L48" s="236"/>
      <c r="M48" s="236"/>
      <c r="N48" s="257"/>
      <c r="O48" s="236"/>
      <c r="P48" s="258"/>
      <c r="Q48" s="258"/>
      <c r="R48" s="258"/>
      <c r="S48" s="258"/>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6"/>
      <c r="BZ48" s="236"/>
      <c r="CA48" s="236"/>
      <c r="CB48" s="236"/>
      <c r="CC48" s="236"/>
      <c r="CD48" s="236"/>
      <c r="CE48" s="236"/>
      <c r="CF48" s="236"/>
      <c r="CG48" s="236"/>
      <c r="CH48" s="236"/>
      <c r="CI48" s="236"/>
      <c r="CJ48" s="236"/>
      <c r="CK48" s="236"/>
      <c r="CL48" s="236"/>
      <c r="CM48" s="236"/>
      <c r="CN48" s="236"/>
      <c r="CO48" s="236"/>
      <c r="CP48" s="236"/>
      <c r="CQ48" s="236"/>
      <c r="CR48" s="236"/>
      <c r="CS48" s="236"/>
      <c r="CT48" s="236"/>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c r="GM48" s="236"/>
      <c r="GN48" s="236"/>
      <c r="GO48" s="236"/>
      <c r="GP48" s="236"/>
      <c r="GQ48" s="236"/>
      <c r="GR48" s="236"/>
      <c r="GS48" s="236"/>
      <c r="GT48" s="236"/>
      <c r="GU48" s="236"/>
      <c r="GV48" s="236"/>
      <c r="GW48" s="236"/>
      <c r="GX48" s="236"/>
      <c r="GY48" s="236"/>
      <c r="GZ48" s="236"/>
      <c r="HA48" s="236"/>
      <c r="HB48" s="236"/>
      <c r="HC48" s="236"/>
      <c r="HD48" s="236"/>
      <c r="HE48" s="236"/>
      <c r="HF48" s="236"/>
      <c r="HG48" s="236"/>
      <c r="HH48" s="236"/>
      <c r="HI48" s="236"/>
      <c r="HJ48" s="236"/>
      <c r="HK48" s="236"/>
      <c r="HL48" s="236"/>
      <c r="HM48" s="236"/>
      <c r="HN48" s="236"/>
      <c r="HO48" s="236"/>
      <c r="HP48" s="236"/>
      <c r="HQ48" s="236"/>
      <c r="HR48" s="236"/>
      <c r="HS48" s="236"/>
      <c r="HT48" s="236"/>
      <c r="HU48" s="236"/>
      <c r="HV48" s="236"/>
      <c r="HW48" s="236"/>
      <c r="HX48" s="236"/>
      <c r="HY48" s="236"/>
      <c r="HZ48" s="236"/>
      <c r="IA48" s="236"/>
      <c r="IB48" s="236"/>
      <c r="IC48" s="236"/>
      <c r="ID48" s="236"/>
      <c r="IE48" s="236"/>
      <c r="IF48" s="236"/>
      <c r="IG48" s="236"/>
      <c r="IH48" s="236"/>
      <c r="II48" s="236"/>
      <c r="IJ48" s="236"/>
      <c r="IK48" s="236"/>
      <c r="IL48" s="236"/>
      <c r="IM48" s="236"/>
      <c r="IN48" s="236"/>
      <c r="IO48" s="236"/>
      <c r="IP48" s="236"/>
      <c r="IQ48" s="236"/>
      <c r="IR48" s="236"/>
      <c r="IS48" s="236"/>
      <c r="IT48" s="236"/>
      <c r="IU48" s="236"/>
      <c r="IV48" s="236"/>
      <c r="IW48" s="236"/>
    </row>
    <row r="49" spans="1:257" hidden="1" x14ac:dyDescent="0.25">
      <c r="A49" s="247" t="s">
        <v>0</v>
      </c>
      <c r="B49" s="601"/>
      <c r="C49" s="602"/>
      <c r="D49" s="592"/>
      <c r="E49" s="590"/>
      <c r="F49" s="584"/>
      <c r="G49" s="582"/>
      <c r="H49" s="594">
        <f>D49*E49*F49/12*G49</f>
        <v>0</v>
      </c>
      <c r="I49" s="608">
        <f>(D49*F49/12*G49)+(D49*E49*F49/12*G49)</f>
        <v>0</v>
      </c>
      <c r="K49" s="236"/>
      <c r="L49" s="236"/>
      <c r="M49" s="236"/>
      <c r="N49" s="257"/>
      <c r="O49" s="236"/>
      <c r="P49" s="258"/>
      <c r="Q49" s="258"/>
      <c r="R49" s="258"/>
      <c r="S49" s="258"/>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236"/>
      <c r="CF49" s="236"/>
      <c r="CG49" s="236"/>
      <c r="CH49" s="236"/>
      <c r="CI49" s="236"/>
      <c r="CJ49" s="236"/>
      <c r="CK49" s="236"/>
      <c r="CL49" s="236"/>
      <c r="CM49" s="236"/>
      <c r="CN49" s="236"/>
      <c r="CO49" s="236"/>
      <c r="CP49" s="236"/>
      <c r="CQ49" s="236"/>
      <c r="CR49" s="236"/>
      <c r="CS49" s="236"/>
      <c r="CT49" s="236"/>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6"/>
      <c r="EQ49" s="236"/>
      <c r="ER49" s="236"/>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c r="GM49" s="236"/>
      <c r="GN49" s="236"/>
      <c r="GO49" s="236"/>
      <c r="GP49" s="236"/>
      <c r="GQ49" s="236"/>
      <c r="GR49" s="236"/>
      <c r="GS49" s="236"/>
      <c r="GT49" s="236"/>
      <c r="GU49" s="236"/>
      <c r="GV49" s="236"/>
      <c r="GW49" s="236"/>
      <c r="GX49" s="236"/>
      <c r="GY49" s="236"/>
      <c r="GZ49" s="236"/>
      <c r="HA49" s="236"/>
      <c r="HB49" s="236"/>
      <c r="HC49" s="236"/>
      <c r="HD49" s="236"/>
      <c r="HE49" s="236"/>
      <c r="HF49" s="236"/>
      <c r="HG49" s="236"/>
      <c r="HH49" s="236"/>
      <c r="HI49" s="236"/>
      <c r="HJ49" s="236"/>
      <c r="HK49" s="236"/>
      <c r="HL49" s="236"/>
      <c r="HM49" s="236"/>
      <c r="HN49" s="236"/>
      <c r="HO49" s="236"/>
      <c r="HP49" s="236"/>
      <c r="HQ49" s="236"/>
      <c r="HR49" s="236"/>
      <c r="HS49" s="236"/>
      <c r="HT49" s="236"/>
      <c r="HU49" s="236"/>
      <c r="HV49" s="236"/>
      <c r="HW49" s="236"/>
      <c r="HX49" s="236"/>
      <c r="HY49" s="236"/>
      <c r="HZ49" s="236"/>
      <c r="IA49" s="236"/>
      <c r="IB49" s="236"/>
      <c r="IC49" s="236"/>
      <c r="ID49" s="236"/>
      <c r="IE49" s="236"/>
      <c r="IF49" s="236"/>
      <c r="IG49" s="236"/>
      <c r="IH49" s="236"/>
      <c r="II49" s="236"/>
      <c r="IJ49" s="236"/>
      <c r="IK49" s="236"/>
      <c r="IL49" s="236"/>
      <c r="IM49" s="236"/>
      <c r="IN49" s="236"/>
      <c r="IO49" s="236"/>
      <c r="IP49" s="236"/>
      <c r="IQ49" s="236"/>
      <c r="IR49" s="236"/>
      <c r="IS49" s="236"/>
      <c r="IT49" s="236"/>
      <c r="IU49" s="236"/>
      <c r="IV49" s="236"/>
      <c r="IW49" s="236"/>
    </row>
    <row r="50" spans="1:257" ht="37.4" hidden="1" customHeight="1" thickBot="1" x14ac:dyDescent="0.3">
      <c r="A50" s="251" t="s">
        <v>46</v>
      </c>
      <c r="B50" s="606"/>
      <c r="C50" s="607"/>
      <c r="D50" s="593"/>
      <c r="E50" s="591"/>
      <c r="F50" s="585"/>
      <c r="G50" s="583"/>
      <c r="H50" s="595"/>
      <c r="I50" s="609"/>
      <c r="J50" s="237"/>
      <c r="K50" s="236"/>
      <c r="L50" s="236"/>
      <c r="M50" s="236"/>
      <c r="N50" s="257"/>
      <c r="O50" s="236"/>
      <c r="P50" s="258"/>
      <c r="Q50" s="258"/>
      <c r="R50" s="258"/>
      <c r="S50" s="258"/>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c r="CH50" s="236"/>
      <c r="CI50" s="236"/>
      <c r="CJ50" s="236"/>
      <c r="CK50" s="236"/>
      <c r="CL50" s="236"/>
      <c r="CM50" s="236"/>
      <c r="CN50" s="236"/>
      <c r="CO50" s="236"/>
      <c r="CP50" s="236"/>
      <c r="CQ50" s="236"/>
      <c r="CR50" s="236"/>
      <c r="CS50" s="236"/>
      <c r="CT50" s="236"/>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6"/>
      <c r="EQ50" s="236"/>
      <c r="ER50" s="236"/>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c r="GM50" s="236"/>
      <c r="GN50" s="236"/>
      <c r="GO50" s="236"/>
      <c r="GP50" s="236"/>
      <c r="GQ50" s="236"/>
      <c r="GR50" s="236"/>
      <c r="GS50" s="236"/>
      <c r="GT50" s="236"/>
      <c r="GU50" s="236"/>
      <c r="GV50" s="236"/>
      <c r="GW50" s="236"/>
      <c r="GX50" s="236"/>
      <c r="GY50" s="236"/>
      <c r="GZ50" s="236"/>
      <c r="HA50" s="236"/>
      <c r="HB50" s="236"/>
      <c r="HC50" s="236"/>
      <c r="HD50" s="236"/>
      <c r="HE50" s="236"/>
      <c r="HF50" s="236"/>
      <c r="HG50" s="236"/>
      <c r="HH50" s="236"/>
      <c r="HI50" s="236"/>
      <c r="HJ50" s="236"/>
      <c r="HK50" s="236"/>
      <c r="HL50" s="236"/>
      <c r="HM50" s="236"/>
      <c r="HN50" s="236"/>
      <c r="HO50" s="236"/>
      <c r="HP50" s="236"/>
      <c r="HQ50" s="236"/>
      <c r="HR50" s="236"/>
      <c r="HS50" s="236"/>
      <c r="HT50" s="236"/>
      <c r="HU50" s="236"/>
      <c r="HV50" s="236"/>
      <c r="HW50" s="236"/>
      <c r="HX50" s="236"/>
      <c r="HY50" s="236"/>
      <c r="HZ50" s="236"/>
      <c r="IA50" s="236"/>
      <c r="IB50" s="236"/>
      <c r="IC50" s="236"/>
      <c r="ID50" s="236"/>
      <c r="IE50" s="236"/>
      <c r="IF50" s="236"/>
      <c r="IG50" s="236"/>
      <c r="IH50" s="236"/>
      <c r="II50" s="236"/>
      <c r="IJ50" s="236"/>
      <c r="IK50" s="236"/>
      <c r="IL50" s="236"/>
      <c r="IM50" s="236"/>
      <c r="IN50" s="236"/>
      <c r="IO50" s="236"/>
      <c r="IP50" s="236"/>
      <c r="IQ50" s="236"/>
      <c r="IR50" s="236"/>
      <c r="IS50" s="236"/>
      <c r="IT50" s="236"/>
      <c r="IU50" s="236"/>
      <c r="IV50" s="236"/>
      <c r="IW50" s="236"/>
    </row>
    <row r="51" spans="1:257" hidden="1" x14ac:dyDescent="0.25">
      <c r="A51" s="247" t="s">
        <v>0</v>
      </c>
      <c r="B51" s="601"/>
      <c r="C51" s="602"/>
      <c r="D51" s="592"/>
      <c r="E51" s="590"/>
      <c r="F51" s="584"/>
      <c r="G51" s="582"/>
      <c r="H51" s="594">
        <f>D51*E51*F51/12*G51</f>
        <v>0</v>
      </c>
      <c r="I51" s="608">
        <f>(D51*F51/12*G51)+(D51*E51*F51/12*G51)</f>
        <v>0</v>
      </c>
      <c r="K51" s="236"/>
      <c r="L51" s="236"/>
      <c r="M51" s="236"/>
      <c r="N51" s="257"/>
      <c r="O51" s="236"/>
      <c r="P51" s="258"/>
      <c r="Q51" s="258"/>
      <c r="R51" s="258"/>
      <c r="S51" s="258"/>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c r="CH51" s="236"/>
      <c r="CI51" s="236"/>
      <c r="CJ51" s="236"/>
      <c r="CK51" s="236"/>
      <c r="CL51" s="236"/>
      <c r="CM51" s="236"/>
      <c r="CN51" s="236"/>
      <c r="CO51" s="236"/>
      <c r="CP51" s="236"/>
      <c r="CQ51" s="236"/>
      <c r="CR51" s="236"/>
      <c r="CS51" s="236"/>
      <c r="CT51" s="236"/>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c r="GM51" s="236"/>
      <c r="GN51" s="236"/>
      <c r="GO51" s="236"/>
      <c r="GP51" s="236"/>
      <c r="GQ51" s="236"/>
      <c r="GR51" s="236"/>
      <c r="GS51" s="236"/>
      <c r="GT51" s="236"/>
      <c r="GU51" s="236"/>
      <c r="GV51" s="236"/>
      <c r="GW51" s="236"/>
      <c r="GX51" s="236"/>
      <c r="GY51" s="236"/>
      <c r="GZ51" s="236"/>
      <c r="HA51" s="236"/>
      <c r="HB51" s="236"/>
      <c r="HC51" s="236"/>
      <c r="HD51" s="236"/>
      <c r="HE51" s="236"/>
      <c r="HF51" s="236"/>
      <c r="HG51" s="236"/>
      <c r="HH51" s="236"/>
      <c r="HI51" s="236"/>
      <c r="HJ51" s="236"/>
      <c r="HK51" s="236"/>
      <c r="HL51" s="236"/>
      <c r="HM51" s="236"/>
      <c r="HN51" s="236"/>
      <c r="HO51" s="236"/>
      <c r="HP51" s="236"/>
      <c r="HQ51" s="236"/>
      <c r="HR51" s="236"/>
      <c r="HS51" s="236"/>
      <c r="HT51" s="236"/>
      <c r="HU51" s="236"/>
      <c r="HV51" s="236"/>
      <c r="HW51" s="236"/>
      <c r="HX51" s="236"/>
      <c r="HY51" s="236"/>
      <c r="HZ51" s="236"/>
      <c r="IA51" s="236"/>
      <c r="IB51" s="236"/>
      <c r="IC51" s="236"/>
      <c r="ID51" s="236"/>
      <c r="IE51" s="236"/>
      <c r="IF51" s="236"/>
      <c r="IG51" s="236"/>
      <c r="IH51" s="236"/>
      <c r="II51" s="236"/>
      <c r="IJ51" s="236"/>
      <c r="IK51" s="236"/>
      <c r="IL51" s="236"/>
      <c r="IM51" s="236"/>
      <c r="IN51" s="236"/>
      <c r="IO51" s="236"/>
      <c r="IP51" s="236"/>
      <c r="IQ51" s="236"/>
      <c r="IR51" s="236"/>
      <c r="IS51" s="236"/>
      <c r="IT51" s="236"/>
      <c r="IU51" s="236"/>
      <c r="IV51" s="236"/>
      <c r="IW51" s="236"/>
    </row>
    <row r="52" spans="1:257" ht="37.4" hidden="1" customHeight="1" thickBot="1" x14ac:dyDescent="0.3">
      <c r="A52" s="251" t="s">
        <v>46</v>
      </c>
      <c r="B52" s="606"/>
      <c r="C52" s="607"/>
      <c r="D52" s="593"/>
      <c r="E52" s="591"/>
      <c r="F52" s="585"/>
      <c r="G52" s="583"/>
      <c r="H52" s="595"/>
      <c r="I52" s="609"/>
      <c r="J52" s="237"/>
      <c r="K52" s="236"/>
      <c r="L52" s="236"/>
      <c r="M52" s="236"/>
      <c r="N52" s="257"/>
      <c r="O52" s="236"/>
      <c r="P52" s="258"/>
      <c r="Q52" s="258"/>
      <c r="R52" s="258"/>
      <c r="S52" s="258"/>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c r="CH52" s="236"/>
      <c r="CI52" s="236"/>
      <c r="CJ52" s="236"/>
      <c r="CK52" s="236"/>
      <c r="CL52" s="236"/>
      <c r="CM52" s="236"/>
      <c r="CN52" s="236"/>
      <c r="CO52" s="236"/>
      <c r="CP52" s="236"/>
      <c r="CQ52" s="236"/>
      <c r="CR52" s="236"/>
      <c r="CS52" s="236"/>
      <c r="CT52" s="236"/>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6"/>
      <c r="EQ52" s="236"/>
      <c r="ER52" s="236"/>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c r="GM52" s="236"/>
      <c r="GN52" s="236"/>
      <c r="GO52" s="236"/>
      <c r="GP52" s="236"/>
      <c r="GQ52" s="236"/>
      <c r="GR52" s="236"/>
      <c r="GS52" s="236"/>
      <c r="GT52" s="236"/>
      <c r="GU52" s="236"/>
      <c r="GV52" s="236"/>
      <c r="GW52" s="236"/>
      <c r="GX52" s="236"/>
      <c r="GY52" s="236"/>
      <c r="GZ52" s="236"/>
      <c r="HA52" s="236"/>
      <c r="HB52" s="236"/>
      <c r="HC52" s="236"/>
      <c r="HD52" s="236"/>
      <c r="HE52" s="236"/>
      <c r="HF52" s="236"/>
      <c r="HG52" s="236"/>
      <c r="HH52" s="236"/>
      <c r="HI52" s="236"/>
      <c r="HJ52" s="236"/>
      <c r="HK52" s="236"/>
      <c r="HL52" s="236"/>
      <c r="HM52" s="236"/>
      <c r="HN52" s="236"/>
      <c r="HO52" s="236"/>
      <c r="HP52" s="236"/>
      <c r="HQ52" s="236"/>
      <c r="HR52" s="236"/>
      <c r="HS52" s="236"/>
      <c r="HT52" s="236"/>
      <c r="HU52" s="236"/>
      <c r="HV52" s="236"/>
      <c r="HW52" s="236"/>
      <c r="HX52" s="236"/>
      <c r="HY52" s="236"/>
      <c r="HZ52" s="236"/>
      <c r="IA52" s="236"/>
      <c r="IB52" s="236"/>
      <c r="IC52" s="236"/>
      <c r="ID52" s="236"/>
      <c r="IE52" s="236"/>
      <c r="IF52" s="236"/>
      <c r="IG52" s="236"/>
      <c r="IH52" s="236"/>
      <c r="II52" s="236"/>
      <c r="IJ52" s="236"/>
      <c r="IK52" s="236"/>
      <c r="IL52" s="236"/>
      <c r="IM52" s="236"/>
      <c r="IN52" s="236"/>
      <c r="IO52" s="236"/>
      <c r="IP52" s="236"/>
      <c r="IQ52" s="236"/>
      <c r="IR52" s="236"/>
      <c r="IS52" s="236"/>
      <c r="IT52" s="236"/>
      <c r="IU52" s="236"/>
      <c r="IV52" s="236"/>
      <c r="IW52" s="236"/>
    </row>
    <row r="53" spans="1:257" hidden="1" x14ac:dyDescent="0.25">
      <c r="A53" s="247" t="s">
        <v>0</v>
      </c>
      <c r="B53" s="601"/>
      <c r="C53" s="602"/>
      <c r="D53" s="592"/>
      <c r="E53" s="590"/>
      <c r="F53" s="584"/>
      <c r="G53" s="582"/>
      <c r="H53" s="594">
        <f>D53*E53*F53/12*G53</f>
        <v>0</v>
      </c>
      <c r="I53" s="608">
        <f>(D53*F53/12*G53)+(D53*E53*F53/12*G53)</f>
        <v>0</v>
      </c>
      <c r="K53" s="236"/>
      <c r="L53" s="236"/>
      <c r="M53" s="236"/>
      <c r="N53" s="257"/>
      <c r="O53" s="236"/>
      <c r="P53" s="258"/>
      <c r="Q53" s="258"/>
      <c r="R53" s="258"/>
      <c r="S53" s="258"/>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c r="CH53" s="236"/>
      <c r="CI53" s="236"/>
      <c r="CJ53" s="236"/>
      <c r="CK53" s="236"/>
      <c r="CL53" s="236"/>
      <c r="CM53" s="236"/>
      <c r="CN53" s="236"/>
      <c r="CO53" s="236"/>
      <c r="CP53" s="236"/>
      <c r="CQ53" s="236"/>
      <c r="CR53" s="236"/>
      <c r="CS53" s="236"/>
      <c r="CT53" s="236"/>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6"/>
      <c r="EQ53" s="236"/>
      <c r="ER53" s="236"/>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c r="GM53" s="236"/>
      <c r="GN53" s="236"/>
      <c r="GO53" s="236"/>
      <c r="GP53" s="236"/>
      <c r="GQ53" s="236"/>
      <c r="GR53" s="236"/>
      <c r="GS53" s="236"/>
      <c r="GT53" s="236"/>
      <c r="GU53" s="236"/>
      <c r="GV53" s="236"/>
      <c r="GW53" s="236"/>
      <c r="GX53" s="236"/>
      <c r="GY53" s="236"/>
      <c r="GZ53" s="236"/>
      <c r="HA53" s="236"/>
      <c r="HB53" s="236"/>
      <c r="HC53" s="236"/>
      <c r="HD53" s="236"/>
      <c r="HE53" s="236"/>
      <c r="HF53" s="236"/>
      <c r="HG53" s="236"/>
      <c r="HH53" s="236"/>
      <c r="HI53" s="236"/>
      <c r="HJ53" s="236"/>
      <c r="HK53" s="236"/>
      <c r="HL53" s="236"/>
      <c r="HM53" s="236"/>
      <c r="HN53" s="236"/>
      <c r="HO53" s="236"/>
      <c r="HP53" s="236"/>
      <c r="HQ53" s="236"/>
      <c r="HR53" s="236"/>
      <c r="HS53" s="236"/>
      <c r="HT53" s="236"/>
      <c r="HU53" s="236"/>
      <c r="HV53" s="236"/>
      <c r="HW53" s="236"/>
      <c r="HX53" s="236"/>
      <c r="HY53" s="236"/>
      <c r="HZ53" s="236"/>
      <c r="IA53" s="236"/>
      <c r="IB53" s="236"/>
      <c r="IC53" s="236"/>
      <c r="ID53" s="236"/>
      <c r="IE53" s="236"/>
      <c r="IF53" s="236"/>
      <c r="IG53" s="236"/>
      <c r="IH53" s="236"/>
      <c r="II53" s="236"/>
      <c r="IJ53" s="236"/>
      <c r="IK53" s="236"/>
      <c r="IL53" s="236"/>
      <c r="IM53" s="236"/>
      <c r="IN53" s="236"/>
      <c r="IO53" s="236"/>
      <c r="IP53" s="236"/>
      <c r="IQ53" s="236"/>
      <c r="IR53" s="236"/>
      <c r="IS53" s="236"/>
      <c r="IT53" s="236"/>
      <c r="IU53" s="236"/>
      <c r="IV53" s="236"/>
      <c r="IW53" s="236"/>
    </row>
    <row r="54" spans="1:257" ht="37.4" hidden="1" customHeight="1" thickBot="1" x14ac:dyDescent="0.3">
      <c r="A54" s="251" t="s">
        <v>46</v>
      </c>
      <c r="B54" s="606"/>
      <c r="C54" s="607"/>
      <c r="D54" s="593"/>
      <c r="E54" s="591"/>
      <c r="F54" s="585"/>
      <c r="G54" s="583"/>
      <c r="H54" s="595"/>
      <c r="I54" s="609"/>
      <c r="J54" s="237"/>
      <c r="K54" s="236"/>
      <c r="L54" s="236"/>
      <c r="M54" s="236"/>
      <c r="N54" s="257"/>
      <c r="O54" s="236"/>
      <c r="P54" s="258"/>
      <c r="Q54" s="258"/>
      <c r="R54" s="258"/>
      <c r="S54" s="258"/>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c r="GM54" s="236"/>
      <c r="GN54" s="236"/>
      <c r="GO54" s="236"/>
      <c r="GP54" s="236"/>
      <c r="GQ54" s="236"/>
      <c r="GR54" s="236"/>
      <c r="GS54" s="236"/>
      <c r="GT54" s="236"/>
      <c r="GU54" s="236"/>
      <c r="GV54" s="236"/>
      <c r="GW54" s="236"/>
      <c r="GX54" s="236"/>
      <c r="GY54" s="236"/>
      <c r="GZ54" s="236"/>
      <c r="HA54" s="236"/>
      <c r="HB54" s="236"/>
      <c r="HC54" s="236"/>
      <c r="HD54" s="236"/>
      <c r="HE54" s="236"/>
      <c r="HF54" s="236"/>
      <c r="HG54" s="236"/>
      <c r="HH54" s="236"/>
      <c r="HI54" s="236"/>
      <c r="HJ54" s="236"/>
      <c r="HK54" s="236"/>
      <c r="HL54" s="236"/>
      <c r="HM54" s="236"/>
      <c r="HN54" s="236"/>
      <c r="HO54" s="236"/>
      <c r="HP54" s="236"/>
      <c r="HQ54" s="236"/>
      <c r="HR54" s="236"/>
      <c r="HS54" s="236"/>
      <c r="HT54" s="236"/>
      <c r="HU54" s="236"/>
      <c r="HV54" s="236"/>
      <c r="HW54" s="236"/>
      <c r="HX54" s="236"/>
      <c r="HY54" s="236"/>
      <c r="HZ54" s="236"/>
      <c r="IA54" s="236"/>
      <c r="IB54" s="236"/>
      <c r="IC54" s="236"/>
      <c r="ID54" s="236"/>
      <c r="IE54" s="236"/>
      <c r="IF54" s="236"/>
      <c r="IG54" s="236"/>
      <c r="IH54" s="236"/>
      <c r="II54" s="236"/>
      <c r="IJ54" s="236"/>
      <c r="IK54" s="236"/>
      <c r="IL54" s="236"/>
      <c r="IM54" s="236"/>
      <c r="IN54" s="236"/>
      <c r="IO54" s="236"/>
      <c r="IP54" s="236"/>
      <c r="IQ54" s="236"/>
      <c r="IR54" s="236"/>
      <c r="IS54" s="236"/>
      <c r="IT54" s="236"/>
      <c r="IU54" s="236"/>
      <c r="IV54" s="236"/>
      <c r="IW54" s="236"/>
    </row>
    <row r="55" spans="1:257" hidden="1" x14ac:dyDescent="0.25">
      <c r="A55" s="247" t="s">
        <v>0</v>
      </c>
      <c r="B55" s="601"/>
      <c r="C55" s="602"/>
      <c r="D55" s="592"/>
      <c r="E55" s="590"/>
      <c r="F55" s="584"/>
      <c r="G55" s="582"/>
      <c r="H55" s="594">
        <f>D55*E55*F55/12*G55</f>
        <v>0</v>
      </c>
      <c r="I55" s="608">
        <f>(D55*F55/12*G55)+(D55*E55*F55/12*G55)</f>
        <v>0</v>
      </c>
      <c r="K55" s="236"/>
      <c r="L55" s="236"/>
      <c r="M55" s="236"/>
      <c r="N55" s="257"/>
      <c r="O55" s="236"/>
      <c r="P55" s="258"/>
      <c r="Q55" s="258"/>
      <c r="R55" s="258"/>
      <c r="S55" s="258"/>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6"/>
      <c r="EQ55" s="236"/>
      <c r="ER55" s="236"/>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c r="GM55" s="236"/>
      <c r="GN55" s="236"/>
      <c r="GO55" s="236"/>
      <c r="GP55" s="236"/>
      <c r="GQ55" s="236"/>
      <c r="GR55" s="236"/>
      <c r="GS55" s="236"/>
      <c r="GT55" s="236"/>
      <c r="GU55" s="236"/>
      <c r="GV55" s="236"/>
      <c r="GW55" s="236"/>
      <c r="GX55" s="236"/>
      <c r="GY55" s="236"/>
      <c r="GZ55" s="236"/>
      <c r="HA55" s="236"/>
      <c r="HB55" s="236"/>
      <c r="HC55" s="236"/>
      <c r="HD55" s="236"/>
      <c r="HE55" s="236"/>
      <c r="HF55" s="236"/>
      <c r="HG55" s="236"/>
      <c r="HH55" s="236"/>
      <c r="HI55" s="236"/>
      <c r="HJ55" s="236"/>
      <c r="HK55" s="236"/>
      <c r="HL55" s="236"/>
      <c r="HM55" s="236"/>
      <c r="HN55" s="236"/>
      <c r="HO55" s="236"/>
      <c r="HP55" s="236"/>
      <c r="HQ55" s="236"/>
      <c r="HR55" s="236"/>
      <c r="HS55" s="236"/>
      <c r="HT55" s="236"/>
      <c r="HU55" s="236"/>
      <c r="HV55" s="236"/>
      <c r="HW55" s="236"/>
      <c r="HX55" s="236"/>
      <c r="HY55" s="236"/>
      <c r="HZ55" s="236"/>
      <c r="IA55" s="236"/>
      <c r="IB55" s="236"/>
      <c r="IC55" s="236"/>
      <c r="ID55" s="236"/>
      <c r="IE55" s="236"/>
      <c r="IF55" s="236"/>
      <c r="IG55" s="236"/>
      <c r="IH55" s="236"/>
      <c r="II55" s="236"/>
      <c r="IJ55" s="236"/>
      <c r="IK55" s="236"/>
      <c r="IL55" s="236"/>
      <c r="IM55" s="236"/>
      <c r="IN55" s="236"/>
      <c r="IO55" s="236"/>
      <c r="IP55" s="236"/>
      <c r="IQ55" s="236"/>
      <c r="IR55" s="236"/>
      <c r="IS55" s="236"/>
      <c r="IT55" s="236"/>
      <c r="IU55" s="236"/>
      <c r="IV55" s="236"/>
      <c r="IW55" s="236"/>
    </row>
    <row r="56" spans="1:257" ht="37.4" hidden="1" customHeight="1" thickBot="1" x14ac:dyDescent="0.3">
      <c r="A56" s="251" t="s">
        <v>46</v>
      </c>
      <c r="B56" s="606"/>
      <c r="C56" s="607"/>
      <c r="D56" s="593"/>
      <c r="E56" s="591"/>
      <c r="F56" s="585"/>
      <c r="G56" s="583"/>
      <c r="H56" s="595"/>
      <c r="I56" s="609"/>
      <c r="J56" s="237"/>
      <c r="K56" s="236"/>
      <c r="L56" s="236"/>
      <c r="M56" s="236"/>
      <c r="N56" s="257"/>
      <c r="O56" s="236"/>
      <c r="P56" s="258"/>
      <c r="Q56" s="258"/>
      <c r="R56" s="258"/>
      <c r="S56" s="258"/>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A56" s="236"/>
      <c r="DB56" s="236"/>
      <c r="DC56" s="236"/>
      <c r="DD56" s="236"/>
      <c r="DE56" s="236"/>
      <c r="DF56" s="236"/>
      <c r="DG56" s="236"/>
      <c r="DH56" s="236"/>
      <c r="DI56" s="236"/>
      <c r="DJ56" s="236"/>
      <c r="DK56" s="236"/>
      <c r="DL56" s="236"/>
      <c r="DM56" s="236"/>
      <c r="DN56" s="236"/>
      <c r="DO56" s="236"/>
      <c r="DP56" s="236"/>
      <c r="DQ56" s="236"/>
      <c r="DR56" s="236"/>
      <c r="DS56" s="236"/>
      <c r="DT56" s="236"/>
      <c r="DU56" s="236"/>
      <c r="DV56" s="236"/>
      <c r="DW56" s="236"/>
      <c r="DX56" s="236"/>
      <c r="DY56" s="236"/>
      <c r="DZ56" s="236"/>
      <c r="EA56" s="236"/>
      <c r="EB56" s="236"/>
      <c r="EC56" s="236"/>
      <c r="ED56" s="236"/>
      <c r="EE56" s="236"/>
      <c r="EF56" s="236"/>
      <c r="EG56" s="236"/>
      <c r="EH56" s="236"/>
      <c r="EI56" s="236"/>
      <c r="EJ56" s="236"/>
      <c r="EK56" s="236"/>
      <c r="EL56" s="236"/>
      <c r="EM56" s="236"/>
      <c r="EN56" s="236"/>
      <c r="EO56" s="236"/>
      <c r="EP56" s="236"/>
      <c r="EQ56" s="236"/>
      <c r="ER56" s="236"/>
      <c r="ES56" s="236"/>
      <c r="ET56" s="236"/>
      <c r="EU56" s="236"/>
      <c r="EV56" s="236"/>
      <c r="EW56" s="236"/>
      <c r="EX56" s="236"/>
      <c r="EY56" s="236"/>
      <c r="EZ56" s="236"/>
      <c r="FA56" s="236"/>
      <c r="FB56" s="236"/>
      <c r="FC56" s="236"/>
      <c r="FD56" s="236"/>
      <c r="FE56" s="236"/>
      <c r="FF56" s="236"/>
      <c r="FG56" s="236"/>
      <c r="FH56" s="236"/>
      <c r="FI56" s="236"/>
      <c r="FJ56" s="236"/>
      <c r="FK56" s="236"/>
      <c r="FL56" s="236"/>
      <c r="FM56" s="236"/>
      <c r="FN56" s="236"/>
      <c r="FO56" s="236"/>
      <c r="FP56" s="236"/>
      <c r="FQ56" s="236"/>
      <c r="FR56" s="236"/>
      <c r="FS56" s="236"/>
      <c r="FT56" s="236"/>
      <c r="FU56" s="236"/>
      <c r="FV56" s="236"/>
      <c r="FW56" s="236"/>
      <c r="FX56" s="236"/>
      <c r="FY56" s="236"/>
      <c r="FZ56" s="236"/>
      <c r="GA56" s="236"/>
      <c r="GB56" s="236"/>
      <c r="GC56" s="236"/>
      <c r="GD56" s="236"/>
      <c r="GE56" s="236"/>
      <c r="GF56" s="236"/>
      <c r="GG56" s="236"/>
      <c r="GH56" s="236"/>
      <c r="GI56" s="236"/>
      <c r="GJ56" s="236"/>
      <c r="GK56" s="236"/>
      <c r="GL56" s="236"/>
      <c r="GM56" s="236"/>
      <c r="GN56" s="236"/>
      <c r="GO56" s="236"/>
      <c r="GP56" s="236"/>
      <c r="GQ56" s="236"/>
      <c r="GR56" s="236"/>
      <c r="GS56" s="236"/>
      <c r="GT56" s="236"/>
      <c r="GU56" s="236"/>
      <c r="GV56" s="236"/>
      <c r="GW56" s="236"/>
      <c r="GX56" s="236"/>
      <c r="GY56" s="236"/>
      <c r="GZ56" s="236"/>
      <c r="HA56" s="236"/>
      <c r="HB56" s="236"/>
      <c r="HC56" s="236"/>
      <c r="HD56" s="236"/>
      <c r="HE56" s="236"/>
      <c r="HF56" s="236"/>
      <c r="HG56" s="236"/>
      <c r="HH56" s="236"/>
      <c r="HI56" s="236"/>
      <c r="HJ56" s="236"/>
      <c r="HK56" s="236"/>
      <c r="HL56" s="236"/>
      <c r="HM56" s="236"/>
      <c r="HN56" s="236"/>
      <c r="HO56" s="236"/>
      <c r="HP56" s="236"/>
      <c r="HQ56" s="236"/>
      <c r="HR56" s="236"/>
      <c r="HS56" s="236"/>
      <c r="HT56" s="236"/>
      <c r="HU56" s="236"/>
      <c r="HV56" s="236"/>
      <c r="HW56" s="236"/>
      <c r="HX56" s="236"/>
      <c r="HY56" s="236"/>
      <c r="HZ56" s="236"/>
      <c r="IA56" s="236"/>
      <c r="IB56" s="236"/>
      <c r="IC56" s="236"/>
      <c r="ID56" s="236"/>
      <c r="IE56" s="236"/>
      <c r="IF56" s="236"/>
      <c r="IG56" s="236"/>
      <c r="IH56" s="236"/>
      <c r="II56" s="236"/>
      <c r="IJ56" s="236"/>
      <c r="IK56" s="236"/>
      <c r="IL56" s="236"/>
      <c r="IM56" s="236"/>
      <c r="IN56" s="236"/>
      <c r="IO56" s="236"/>
      <c r="IP56" s="236"/>
      <c r="IQ56" s="236"/>
      <c r="IR56" s="236"/>
      <c r="IS56" s="236"/>
      <c r="IT56" s="236"/>
      <c r="IU56" s="236"/>
      <c r="IV56" s="236"/>
      <c r="IW56" s="236"/>
    </row>
    <row r="57" spans="1:257" ht="15" customHeight="1" thickBot="1" x14ac:dyDescent="0.3">
      <c r="A57" s="667"/>
      <c r="B57" s="667"/>
      <c r="C57" s="667"/>
      <c r="D57" s="667"/>
      <c r="E57" s="667"/>
      <c r="F57" s="667"/>
      <c r="G57" s="667"/>
      <c r="H57" s="667"/>
      <c r="I57" s="667"/>
      <c r="J57" s="237"/>
      <c r="K57" s="236"/>
      <c r="L57" s="236"/>
      <c r="M57" s="236"/>
      <c r="N57" s="257"/>
      <c r="O57" s="236"/>
      <c r="P57" s="258"/>
      <c r="Q57" s="258"/>
      <c r="R57" s="258"/>
      <c r="S57" s="258"/>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36"/>
      <c r="DB57" s="236"/>
      <c r="DC57" s="236"/>
      <c r="DD57" s="236"/>
      <c r="DE57" s="236"/>
      <c r="DF57" s="236"/>
      <c r="DG57" s="236"/>
      <c r="DH57" s="236"/>
      <c r="DI57" s="236"/>
      <c r="DJ57" s="236"/>
      <c r="DK57" s="236"/>
      <c r="DL57" s="236"/>
      <c r="DM57" s="236"/>
      <c r="DN57" s="236"/>
      <c r="DO57" s="236"/>
      <c r="DP57" s="236"/>
      <c r="DQ57" s="236"/>
      <c r="DR57" s="236"/>
      <c r="DS57" s="236"/>
      <c r="DT57" s="236"/>
      <c r="DU57" s="236"/>
      <c r="DV57" s="236"/>
      <c r="DW57" s="236"/>
      <c r="DX57" s="236"/>
      <c r="DY57" s="236"/>
      <c r="DZ57" s="236"/>
      <c r="EA57" s="236"/>
      <c r="EB57" s="236"/>
      <c r="EC57" s="236"/>
      <c r="ED57" s="236"/>
      <c r="EE57" s="236"/>
      <c r="EF57" s="236"/>
      <c r="EG57" s="236"/>
      <c r="EH57" s="236"/>
      <c r="EI57" s="236"/>
      <c r="EJ57" s="236"/>
      <c r="EK57" s="236"/>
      <c r="EL57" s="236"/>
      <c r="EM57" s="236"/>
      <c r="EN57" s="236"/>
      <c r="EO57" s="236"/>
      <c r="EP57" s="236"/>
      <c r="EQ57" s="236"/>
      <c r="ER57" s="236"/>
      <c r="ES57" s="236"/>
      <c r="ET57" s="236"/>
      <c r="EU57" s="236"/>
      <c r="EV57" s="236"/>
      <c r="EW57" s="236"/>
      <c r="EX57" s="236"/>
      <c r="EY57" s="236"/>
      <c r="EZ57" s="236"/>
      <c r="FA57" s="236"/>
      <c r="FB57" s="236"/>
      <c r="FC57" s="236"/>
      <c r="FD57" s="236"/>
      <c r="FE57" s="236"/>
      <c r="FF57" s="236"/>
      <c r="FG57" s="236"/>
      <c r="FH57" s="236"/>
      <c r="FI57" s="236"/>
      <c r="FJ57" s="236"/>
      <c r="FK57" s="236"/>
      <c r="FL57" s="236"/>
      <c r="FM57" s="236"/>
      <c r="FN57" s="236"/>
      <c r="FO57" s="236"/>
      <c r="FP57" s="236"/>
      <c r="FQ57" s="236"/>
      <c r="FR57" s="236"/>
      <c r="FS57" s="236"/>
      <c r="FT57" s="236"/>
      <c r="FU57" s="236"/>
      <c r="FV57" s="236"/>
      <c r="FW57" s="236"/>
      <c r="FX57" s="236"/>
      <c r="FY57" s="236"/>
      <c r="FZ57" s="236"/>
      <c r="GA57" s="236"/>
      <c r="GB57" s="236"/>
      <c r="GC57" s="236"/>
      <c r="GD57" s="236"/>
      <c r="GE57" s="236"/>
      <c r="GF57" s="236"/>
      <c r="GG57" s="236"/>
      <c r="GH57" s="236"/>
      <c r="GI57" s="236"/>
      <c r="GJ57" s="236"/>
      <c r="GK57" s="236"/>
      <c r="GL57" s="236"/>
      <c r="GM57" s="236"/>
      <c r="GN57" s="236"/>
      <c r="GO57" s="236"/>
      <c r="GP57" s="236"/>
      <c r="GQ57" s="236"/>
      <c r="GR57" s="236"/>
      <c r="GS57" s="236"/>
      <c r="GT57" s="236"/>
      <c r="GU57" s="236"/>
      <c r="GV57" s="236"/>
      <c r="GW57" s="236"/>
      <c r="GX57" s="236"/>
      <c r="GY57" s="236"/>
      <c r="GZ57" s="236"/>
      <c r="HA57" s="236"/>
      <c r="HB57" s="236"/>
      <c r="HC57" s="236"/>
      <c r="HD57" s="236"/>
      <c r="HE57" s="236"/>
      <c r="HF57" s="236"/>
      <c r="HG57" s="236"/>
      <c r="HH57" s="236"/>
      <c r="HI57" s="236"/>
      <c r="HJ57" s="236"/>
      <c r="HK57" s="236"/>
      <c r="HL57" s="236"/>
      <c r="HM57" s="236"/>
      <c r="HN57" s="236"/>
      <c r="HO57" s="236"/>
      <c r="HP57" s="236"/>
      <c r="HQ57" s="236"/>
      <c r="HR57" s="236"/>
      <c r="HS57" s="236"/>
      <c r="HT57" s="236"/>
      <c r="HU57" s="236"/>
      <c r="HV57" s="236"/>
      <c r="HW57" s="236"/>
      <c r="HX57" s="236"/>
      <c r="HY57" s="236"/>
      <c r="HZ57" s="236"/>
      <c r="IA57" s="236"/>
      <c r="IB57" s="236"/>
      <c r="IC57" s="236"/>
      <c r="ID57" s="236"/>
      <c r="IE57" s="236"/>
      <c r="IF57" s="236"/>
      <c r="IG57" s="236"/>
      <c r="IH57" s="236"/>
      <c r="II57" s="236"/>
      <c r="IJ57" s="236"/>
      <c r="IK57" s="236"/>
      <c r="IL57" s="236"/>
      <c r="IM57" s="236"/>
      <c r="IN57" s="236"/>
      <c r="IO57" s="236"/>
      <c r="IP57" s="236"/>
      <c r="IQ57" s="236"/>
      <c r="IR57" s="236"/>
      <c r="IS57" s="236"/>
      <c r="IT57" s="236"/>
      <c r="IU57" s="236"/>
      <c r="IV57" s="236"/>
      <c r="IW57" s="236"/>
    </row>
    <row r="58" spans="1:257" ht="18" x14ac:dyDescent="0.25">
      <c r="A58" s="668" t="s">
        <v>33</v>
      </c>
      <c r="B58" s="669"/>
      <c r="C58" s="669"/>
      <c r="D58" s="260"/>
      <c r="E58" s="260"/>
      <c r="F58" s="260"/>
      <c r="G58" s="241" t="s">
        <v>50</v>
      </c>
      <c r="H58" s="260"/>
      <c r="I58" s="261">
        <f>SUM(I60,I73,I87)</f>
        <v>15416.36</v>
      </c>
      <c r="J58" s="262" t="s">
        <v>44</v>
      </c>
      <c r="K58" s="236"/>
      <c r="L58" s="236"/>
      <c r="M58" s="236"/>
      <c r="N58" s="257"/>
      <c r="O58" s="236"/>
      <c r="P58" s="258"/>
      <c r="Q58" s="258"/>
      <c r="R58" s="258"/>
      <c r="S58" s="258"/>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36"/>
      <c r="DB58" s="236"/>
      <c r="DC58" s="236"/>
      <c r="DD58" s="236"/>
      <c r="DE58" s="236"/>
      <c r="DF58" s="236"/>
      <c r="DG58" s="236"/>
      <c r="DH58" s="236"/>
      <c r="DI58" s="236"/>
      <c r="DJ58" s="236"/>
      <c r="DK58" s="236"/>
      <c r="DL58" s="236"/>
      <c r="DM58" s="236"/>
      <c r="DN58" s="236"/>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c r="FF58" s="236"/>
      <c r="FG58" s="236"/>
      <c r="FH58" s="236"/>
      <c r="FI58" s="236"/>
      <c r="FJ58" s="236"/>
      <c r="FK58" s="236"/>
      <c r="FL58" s="236"/>
      <c r="FM58" s="236"/>
      <c r="FN58" s="236"/>
      <c r="FO58" s="236"/>
      <c r="FP58" s="236"/>
      <c r="FQ58" s="236"/>
      <c r="FR58" s="236"/>
      <c r="FS58" s="236"/>
      <c r="FT58" s="236"/>
      <c r="FU58" s="236"/>
      <c r="FV58" s="236"/>
      <c r="FW58" s="236"/>
      <c r="FX58" s="236"/>
      <c r="FY58" s="236"/>
      <c r="FZ58" s="236"/>
      <c r="GA58" s="236"/>
      <c r="GB58" s="236"/>
      <c r="GC58" s="236"/>
      <c r="GD58" s="236"/>
      <c r="GE58" s="236"/>
      <c r="GF58" s="236"/>
      <c r="GG58" s="236"/>
      <c r="GH58" s="236"/>
      <c r="GI58" s="236"/>
      <c r="GJ58" s="236"/>
      <c r="GK58" s="236"/>
      <c r="GL58" s="236"/>
      <c r="GM58" s="236"/>
      <c r="GN58" s="236"/>
      <c r="GO58" s="236"/>
      <c r="GP58" s="236"/>
      <c r="GQ58" s="236"/>
      <c r="GR58" s="236"/>
      <c r="GS58" s="236"/>
      <c r="GT58" s="236"/>
      <c r="GU58" s="236"/>
      <c r="GV58" s="236"/>
      <c r="GW58" s="236"/>
      <c r="GX58" s="236"/>
      <c r="GY58" s="236"/>
      <c r="GZ58" s="236"/>
      <c r="HA58" s="236"/>
      <c r="HB58" s="236"/>
      <c r="HC58" s="236"/>
      <c r="HD58" s="236"/>
      <c r="HE58" s="236"/>
      <c r="HF58" s="236"/>
      <c r="HG58" s="236"/>
      <c r="HH58" s="236"/>
      <c r="HI58" s="236"/>
      <c r="HJ58" s="236"/>
      <c r="HK58" s="236"/>
      <c r="HL58" s="236"/>
      <c r="HM58" s="236"/>
      <c r="HN58" s="236"/>
      <c r="HO58" s="236"/>
      <c r="HP58" s="236"/>
      <c r="HQ58" s="236"/>
      <c r="HR58" s="236"/>
      <c r="HS58" s="236"/>
      <c r="HT58" s="236"/>
      <c r="HU58" s="236"/>
      <c r="HV58" s="236"/>
      <c r="HW58" s="236"/>
      <c r="HX58" s="236"/>
      <c r="HY58" s="236"/>
      <c r="HZ58" s="236"/>
      <c r="IA58" s="236"/>
      <c r="IB58" s="236"/>
      <c r="IC58" s="236"/>
      <c r="ID58" s="236"/>
      <c r="IE58" s="236"/>
      <c r="IF58" s="236"/>
      <c r="IG58" s="236"/>
      <c r="IH58" s="236"/>
      <c r="II58" s="236"/>
      <c r="IJ58" s="236"/>
      <c r="IK58" s="236"/>
      <c r="IL58" s="236"/>
      <c r="IM58" s="236"/>
      <c r="IN58" s="236"/>
      <c r="IO58" s="236"/>
      <c r="IP58" s="236"/>
      <c r="IQ58" s="236"/>
      <c r="IR58" s="236"/>
      <c r="IS58" s="236"/>
      <c r="IT58" s="236"/>
      <c r="IU58" s="236"/>
      <c r="IV58" s="236"/>
      <c r="IW58" s="236"/>
    </row>
    <row r="59" spans="1:257" ht="31.4" customHeight="1" thickBot="1" x14ac:dyDescent="0.3">
      <c r="A59" s="678" t="s">
        <v>286</v>
      </c>
      <c r="B59" s="679"/>
      <c r="C59" s="679"/>
      <c r="D59" s="679"/>
      <c r="E59" s="679"/>
      <c r="F59" s="679"/>
      <c r="G59" s="679"/>
      <c r="H59" s="679"/>
      <c r="I59" s="680"/>
      <c r="J59" s="236"/>
      <c r="K59" s="236"/>
      <c r="L59" s="236"/>
      <c r="M59" s="236"/>
      <c r="N59" s="257"/>
      <c r="O59" s="236"/>
      <c r="P59" s="258"/>
      <c r="Q59" s="258"/>
      <c r="R59" s="258"/>
      <c r="S59" s="258"/>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6"/>
      <c r="CO59" s="236"/>
      <c r="CP59" s="236"/>
      <c r="CQ59" s="236"/>
      <c r="CR59" s="236"/>
      <c r="CS59" s="236"/>
      <c r="CT59" s="236"/>
      <c r="CU59" s="236"/>
      <c r="CV59" s="236"/>
      <c r="CW59" s="236"/>
      <c r="CX59" s="236"/>
      <c r="CY59" s="236"/>
      <c r="CZ59" s="236"/>
      <c r="DA59" s="236"/>
      <c r="DB59" s="236"/>
      <c r="DC59" s="236"/>
      <c r="DD59" s="236"/>
      <c r="DE59" s="236"/>
      <c r="DF59" s="236"/>
      <c r="DG59" s="236"/>
      <c r="DH59" s="236"/>
      <c r="DI59" s="236"/>
      <c r="DJ59" s="236"/>
      <c r="DK59" s="236"/>
      <c r="DL59" s="236"/>
      <c r="DM59" s="236"/>
      <c r="DN59" s="236"/>
      <c r="DO59" s="236"/>
      <c r="DP59" s="236"/>
      <c r="DQ59" s="236"/>
      <c r="DR59" s="236"/>
      <c r="DS59" s="236"/>
      <c r="DT59" s="236"/>
      <c r="DU59" s="236"/>
      <c r="DV59" s="236"/>
      <c r="DW59" s="236"/>
      <c r="DX59" s="236"/>
      <c r="DY59" s="236"/>
      <c r="DZ59" s="236"/>
      <c r="EA59" s="236"/>
      <c r="EB59" s="236"/>
      <c r="EC59" s="236"/>
      <c r="ED59" s="236"/>
      <c r="EE59" s="236"/>
      <c r="EF59" s="236"/>
      <c r="EG59" s="236"/>
      <c r="EH59" s="236"/>
      <c r="EI59" s="236"/>
      <c r="EJ59" s="236"/>
      <c r="EK59" s="236"/>
      <c r="EL59" s="236"/>
      <c r="EM59" s="236"/>
      <c r="EN59" s="236"/>
      <c r="EO59" s="236"/>
      <c r="EP59" s="236"/>
      <c r="EQ59" s="236"/>
      <c r="ER59" s="236"/>
      <c r="ES59" s="236"/>
      <c r="ET59" s="236"/>
      <c r="EU59" s="236"/>
      <c r="EV59" s="236"/>
      <c r="EW59" s="236"/>
      <c r="EX59" s="236"/>
      <c r="EY59" s="236"/>
      <c r="EZ59" s="236"/>
      <c r="FA59" s="236"/>
      <c r="FB59" s="236"/>
      <c r="FC59" s="236"/>
      <c r="FD59" s="236"/>
      <c r="FE59" s="236"/>
      <c r="FF59" s="236"/>
      <c r="FG59" s="236"/>
      <c r="FH59" s="236"/>
      <c r="FI59" s="236"/>
      <c r="FJ59" s="236"/>
      <c r="FK59" s="236"/>
      <c r="FL59" s="236"/>
      <c r="FM59" s="236"/>
      <c r="FN59" s="236"/>
      <c r="FO59" s="236"/>
      <c r="FP59" s="236"/>
      <c r="FQ59" s="236"/>
      <c r="FR59" s="236"/>
      <c r="FS59" s="236"/>
      <c r="FT59" s="236"/>
      <c r="FU59" s="236"/>
      <c r="FV59" s="236"/>
      <c r="FW59" s="236"/>
      <c r="FX59" s="236"/>
      <c r="FY59" s="236"/>
      <c r="FZ59" s="236"/>
      <c r="GA59" s="236"/>
      <c r="GB59" s="236"/>
      <c r="GC59" s="236"/>
      <c r="GD59" s="236"/>
      <c r="GE59" s="236"/>
      <c r="GF59" s="236"/>
      <c r="GG59" s="236"/>
      <c r="GH59" s="236"/>
      <c r="GI59" s="236"/>
      <c r="GJ59" s="236"/>
      <c r="GK59" s="236"/>
      <c r="GL59" s="236"/>
      <c r="GM59" s="236"/>
      <c r="GN59" s="236"/>
      <c r="GO59" s="236"/>
      <c r="GP59" s="236"/>
      <c r="GQ59" s="236"/>
      <c r="GR59" s="236"/>
      <c r="GS59" s="236"/>
      <c r="GT59" s="236"/>
      <c r="GU59" s="236"/>
      <c r="GV59" s="236"/>
      <c r="GW59" s="236"/>
      <c r="GX59" s="236"/>
      <c r="GY59" s="236"/>
      <c r="GZ59" s="236"/>
      <c r="HA59" s="236"/>
      <c r="HB59" s="236"/>
      <c r="HC59" s="236"/>
      <c r="HD59" s="236"/>
      <c r="HE59" s="236"/>
      <c r="HF59" s="236"/>
      <c r="HG59" s="236"/>
      <c r="HH59" s="236"/>
      <c r="HI59" s="236"/>
      <c r="HJ59" s="236"/>
      <c r="HK59" s="236"/>
      <c r="HL59" s="236"/>
      <c r="HM59" s="236"/>
      <c r="HN59" s="236"/>
      <c r="HO59" s="236"/>
      <c r="HP59" s="236"/>
      <c r="HQ59" s="236"/>
      <c r="HR59" s="236"/>
      <c r="HS59" s="236"/>
      <c r="HT59" s="236"/>
      <c r="HU59" s="236"/>
      <c r="HV59" s="236"/>
      <c r="HW59" s="236"/>
      <c r="HX59" s="236"/>
      <c r="HY59" s="236"/>
      <c r="HZ59" s="236"/>
      <c r="IA59" s="236"/>
      <c r="IB59" s="236"/>
      <c r="IC59" s="236"/>
      <c r="ID59" s="236"/>
      <c r="IE59" s="236"/>
      <c r="IF59" s="236"/>
      <c r="IG59" s="236"/>
      <c r="IH59" s="236"/>
      <c r="II59" s="236"/>
      <c r="IJ59" s="236"/>
      <c r="IK59" s="236"/>
      <c r="IL59" s="236"/>
      <c r="IM59" s="236"/>
      <c r="IN59" s="236"/>
      <c r="IO59" s="236"/>
      <c r="IP59" s="236"/>
      <c r="IQ59" s="236"/>
      <c r="IR59" s="236"/>
      <c r="IS59" s="236"/>
      <c r="IT59" s="236"/>
      <c r="IU59" s="236"/>
      <c r="IV59" s="236"/>
      <c r="IW59" s="236"/>
    </row>
    <row r="60" spans="1:257" ht="15.75" customHeight="1" x14ac:dyDescent="0.25">
      <c r="A60" s="681" t="s">
        <v>18</v>
      </c>
      <c r="B60" s="682"/>
      <c r="C60" s="682"/>
      <c r="D60" s="263"/>
      <c r="E60" s="263"/>
      <c r="F60" s="263"/>
      <c r="G60" s="264" t="s">
        <v>35</v>
      </c>
      <c r="H60" s="264"/>
      <c r="I60" s="265">
        <f>SUM(I62:I68)</f>
        <v>15080</v>
      </c>
      <c r="J60" s="262" t="s">
        <v>43</v>
      </c>
      <c r="K60" s="236"/>
      <c r="L60" s="236"/>
      <c r="M60" s="236"/>
      <c r="N60" s="257"/>
      <c r="O60" s="236"/>
      <c r="P60" s="258"/>
      <c r="Q60" s="258"/>
      <c r="R60" s="258"/>
      <c r="S60" s="258"/>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36"/>
      <c r="DB60" s="236"/>
      <c r="DC60" s="236"/>
      <c r="DD60" s="236"/>
      <c r="DE60" s="236"/>
      <c r="DF60" s="236"/>
      <c r="DG60" s="236"/>
      <c r="DH60" s="236"/>
      <c r="DI60" s="236"/>
      <c r="DJ60" s="236"/>
      <c r="DK60" s="236"/>
      <c r="DL60" s="236"/>
      <c r="DM60" s="236"/>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6"/>
      <c r="GQ60" s="236"/>
      <c r="GR60" s="236"/>
      <c r="GS60" s="236"/>
      <c r="GT60" s="236"/>
      <c r="GU60" s="236"/>
      <c r="GV60" s="236"/>
      <c r="GW60" s="236"/>
      <c r="GX60" s="236"/>
      <c r="GY60" s="236"/>
      <c r="GZ60" s="236"/>
      <c r="HA60" s="236"/>
      <c r="HB60" s="236"/>
      <c r="HC60" s="236"/>
      <c r="HD60" s="236"/>
      <c r="HE60" s="236"/>
      <c r="HF60" s="236"/>
      <c r="HG60" s="236"/>
      <c r="HH60" s="236"/>
      <c r="HI60" s="236"/>
      <c r="HJ60" s="236"/>
      <c r="HK60" s="236"/>
      <c r="HL60" s="236"/>
      <c r="HM60" s="236"/>
      <c r="HN60" s="236"/>
      <c r="HO60" s="236"/>
      <c r="HP60" s="236"/>
      <c r="HQ60" s="236"/>
      <c r="HR60" s="236"/>
      <c r="HS60" s="236"/>
      <c r="HT60" s="236"/>
      <c r="HU60" s="236"/>
      <c r="HV60" s="236"/>
      <c r="HW60" s="236"/>
      <c r="HX60" s="236"/>
      <c r="HY60" s="236"/>
      <c r="HZ60" s="236"/>
      <c r="IA60" s="236"/>
      <c r="IB60" s="236"/>
      <c r="IC60" s="236"/>
      <c r="ID60" s="236"/>
      <c r="IE60" s="236"/>
      <c r="IF60" s="236"/>
      <c r="IG60" s="236"/>
      <c r="IH60" s="236"/>
      <c r="II60" s="236"/>
      <c r="IJ60" s="236"/>
      <c r="IK60" s="236"/>
      <c r="IL60" s="236"/>
      <c r="IM60" s="236"/>
      <c r="IN60" s="236"/>
      <c r="IO60" s="236"/>
      <c r="IP60" s="236"/>
      <c r="IQ60" s="236"/>
      <c r="IR60" s="236"/>
      <c r="IS60" s="236"/>
      <c r="IT60" s="236"/>
      <c r="IU60" s="236"/>
      <c r="IV60" s="236"/>
      <c r="IW60" s="236"/>
    </row>
    <row r="61" spans="1:257" ht="15" customHeight="1" x14ac:dyDescent="0.25">
      <c r="A61" s="614" t="s">
        <v>304</v>
      </c>
      <c r="B61" s="615"/>
      <c r="C61" s="616"/>
      <c r="D61" s="1" t="s">
        <v>25</v>
      </c>
      <c r="E61" s="1" t="s">
        <v>26</v>
      </c>
      <c r="F61" s="1" t="s">
        <v>27</v>
      </c>
      <c r="G61" s="2" t="s">
        <v>29</v>
      </c>
      <c r="H61" s="2"/>
      <c r="I61" s="266"/>
      <c r="J61" s="237"/>
      <c r="K61" s="236"/>
      <c r="L61" s="236"/>
      <c r="M61" s="236"/>
      <c r="N61" s="257"/>
      <c r="O61" s="236"/>
      <c r="P61" s="258"/>
      <c r="Q61" s="258"/>
      <c r="R61" s="258"/>
      <c r="S61" s="258"/>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236"/>
      <c r="BX61" s="236"/>
      <c r="BY61" s="236"/>
      <c r="BZ61" s="236"/>
      <c r="CA61" s="236"/>
      <c r="CB61" s="236"/>
      <c r="CC61" s="236"/>
      <c r="CD61" s="236"/>
      <c r="CE61" s="236"/>
      <c r="CF61" s="236"/>
      <c r="CG61" s="236"/>
      <c r="CH61" s="236"/>
      <c r="CI61" s="236"/>
      <c r="CJ61" s="236"/>
      <c r="CK61" s="236"/>
      <c r="CL61" s="236"/>
      <c r="CM61" s="236"/>
      <c r="CN61" s="236"/>
      <c r="CO61" s="236"/>
      <c r="CP61" s="236"/>
      <c r="CQ61" s="236"/>
      <c r="CR61" s="236"/>
      <c r="CS61" s="236"/>
      <c r="CT61" s="236"/>
      <c r="CU61" s="236"/>
      <c r="CV61" s="236"/>
      <c r="CW61" s="236"/>
      <c r="CX61" s="236"/>
      <c r="CY61" s="236"/>
      <c r="CZ61" s="236"/>
      <c r="DA61" s="236"/>
      <c r="DB61" s="236"/>
      <c r="DC61" s="236"/>
      <c r="DD61" s="236"/>
      <c r="DE61" s="236"/>
      <c r="DF61" s="236"/>
      <c r="DG61" s="236"/>
      <c r="DH61" s="236"/>
      <c r="DI61" s="236"/>
      <c r="DJ61" s="236"/>
      <c r="DK61" s="236"/>
      <c r="DL61" s="236"/>
      <c r="DM61" s="236"/>
      <c r="DN61" s="236"/>
      <c r="DO61" s="236"/>
      <c r="DP61" s="236"/>
      <c r="DQ61" s="236"/>
      <c r="DR61" s="236"/>
      <c r="DS61" s="236"/>
      <c r="DT61" s="236"/>
      <c r="DU61" s="236"/>
      <c r="DV61" s="236"/>
      <c r="DW61" s="236"/>
      <c r="DX61" s="236"/>
      <c r="DY61" s="236"/>
      <c r="DZ61" s="236"/>
      <c r="EA61" s="236"/>
      <c r="EB61" s="236"/>
      <c r="EC61" s="236"/>
      <c r="ED61" s="236"/>
      <c r="EE61" s="236"/>
      <c r="EF61" s="236"/>
      <c r="EG61" s="236"/>
      <c r="EH61" s="236"/>
      <c r="EI61" s="236"/>
      <c r="EJ61" s="236"/>
      <c r="EK61" s="236"/>
      <c r="EL61" s="236"/>
      <c r="EM61" s="236"/>
      <c r="EN61" s="236"/>
      <c r="EO61" s="236"/>
      <c r="EP61" s="236"/>
      <c r="EQ61" s="236"/>
      <c r="ER61" s="236"/>
      <c r="ES61" s="236"/>
      <c r="ET61" s="236"/>
      <c r="EU61" s="236"/>
      <c r="EV61" s="236"/>
      <c r="EW61" s="236"/>
      <c r="EX61" s="236"/>
      <c r="EY61" s="236"/>
      <c r="EZ61" s="236"/>
      <c r="FA61" s="236"/>
      <c r="FB61" s="236"/>
      <c r="FC61" s="236"/>
      <c r="FD61" s="236"/>
      <c r="FE61" s="236"/>
      <c r="FF61" s="236"/>
      <c r="FG61" s="236"/>
      <c r="FH61" s="236"/>
      <c r="FI61" s="236"/>
      <c r="FJ61" s="236"/>
      <c r="FK61" s="236"/>
      <c r="FL61" s="236"/>
      <c r="FM61" s="236"/>
      <c r="FN61" s="236"/>
      <c r="FO61" s="236"/>
      <c r="FP61" s="236"/>
      <c r="FQ61" s="236"/>
      <c r="FR61" s="236"/>
      <c r="FS61" s="236"/>
      <c r="FT61" s="236"/>
      <c r="FU61" s="236"/>
      <c r="FV61" s="236"/>
      <c r="FW61" s="236"/>
      <c r="FX61" s="236"/>
      <c r="FY61" s="236"/>
      <c r="FZ61" s="236"/>
      <c r="GA61" s="236"/>
      <c r="GB61" s="236"/>
      <c r="GC61" s="236"/>
      <c r="GD61" s="236"/>
      <c r="GE61" s="236"/>
      <c r="GF61" s="236"/>
      <c r="GG61" s="236"/>
      <c r="GH61" s="236"/>
      <c r="GI61" s="236"/>
      <c r="GJ61" s="236"/>
      <c r="GK61" s="236"/>
      <c r="GL61" s="236"/>
      <c r="GM61" s="236"/>
      <c r="GN61" s="236"/>
      <c r="GO61" s="236"/>
      <c r="GP61" s="236"/>
      <c r="GQ61" s="236"/>
      <c r="GR61" s="236"/>
      <c r="GS61" s="236"/>
      <c r="GT61" s="236"/>
      <c r="GU61" s="236"/>
      <c r="GV61" s="236"/>
      <c r="GW61" s="236"/>
      <c r="GX61" s="236"/>
      <c r="GY61" s="236"/>
      <c r="GZ61" s="236"/>
      <c r="HA61" s="236"/>
      <c r="HB61" s="236"/>
      <c r="HC61" s="236"/>
      <c r="HD61" s="236"/>
      <c r="HE61" s="236"/>
      <c r="HF61" s="236"/>
      <c r="HG61" s="236"/>
      <c r="HH61" s="236"/>
      <c r="HI61" s="236"/>
      <c r="HJ61" s="236"/>
      <c r="HK61" s="236"/>
      <c r="HL61" s="236"/>
      <c r="HM61" s="236"/>
      <c r="HN61" s="236"/>
      <c r="HO61" s="236"/>
      <c r="HP61" s="236"/>
      <c r="HQ61" s="236"/>
      <c r="HR61" s="236"/>
      <c r="HS61" s="236"/>
      <c r="HT61" s="236"/>
      <c r="HU61" s="236"/>
      <c r="HV61" s="236"/>
      <c r="HW61" s="236"/>
      <c r="HX61" s="236"/>
      <c r="HY61" s="236"/>
      <c r="HZ61" s="236"/>
      <c r="IA61" s="236"/>
      <c r="IB61" s="236"/>
      <c r="IC61" s="236"/>
      <c r="ID61" s="236"/>
      <c r="IE61" s="236"/>
      <c r="IF61" s="236"/>
      <c r="IG61" s="236"/>
      <c r="IH61" s="236"/>
      <c r="II61" s="236"/>
      <c r="IJ61" s="236"/>
      <c r="IK61" s="236"/>
      <c r="IL61" s="236"/>
      <c r="IM61" s="236"/>
      <c r="IN61" s="236"/>
      <c r="IO61" s="236"/>
      <c r="IP61" s="236"/>
      <c r="IQ61" s="236"/>
      <c r="IR61" s="236"/>
      <c r="IS61" s="236"/>
      <c r="IT61" s="236"/>
      <c r="IU61" s="236"/>
      <c r="IV61" s="236"/>
      <c r="IW61" s="236"/>
    </row>
    <row r="62" spans="1:257" ht="15.75" customHeight="1" x14ac:dyDescent="0.25">
      <c r="A62" s="567" t="s">
        <v>305</v>
      </c>
      <c r="B62" s="569"/>
      <c r="C62" s="568"/>
      <c r="D62" s="225">
        <v>840</v>
      </c>
      <c r="E62" s="3">
        <v>1</v>
      </c>
      <c r="F62" s="227">
        <v>5</v>
      </c>
      <c r="G62" s="4">
        <v>6</v>
      </c>
      <c r="H62" s="4"/>
      <c r="I62" s="217">
        <f>+D62*E62*G62</f>
        <v>5040</v>
      </c>
      <c r="J62" s="237"/>
      <c r="K62" s="236"/>
      <c r="L62" s="236"/>
      <c r="M62" s="236"/>
      <c r="N62" s="257"/>
      <c r="O62" s="236"/>
      <c r="P62" s="258"/>
      <c r="Q62" s="258"/>
      <c r="R62" s="258"/>
      <c r="S62" s="258"/>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236"/>
      <c r="BX62" s="236"/>
      <c r="BY62" s="236"/>
      <c r="BZ62" s="236"/>
      <c r="CA62" s="236"/>
      <c r="CB62" s="236"/>
      <c r="CC62" s="236"/>
      <c r="CD62" s="236"/>
      <c r="CE62" s="236"/>
      <c r="CF62" s="236"/>
      <c r="CG62" s="236"/>
      <c r="CH62" s="236"/>
      <c r="CI62" s="236"/>
      <c r="CJ62" s="236"/>
      <c r="CK62" s="236"/>
      <c r="CL62" s="236"/>
      <c r="CM62" s="236"/>
      <c r="CN62" s="236"/>
      <c r="CO62" s="236"/>
      <c r="CP62" s="236"/>
      <c r="CQ62" s="236"/>
      <c r="CR62" s="236"/>
      <c r="CS62" s="236"/>
      <c r="CT62" s="236"/>
      <c r="CU62" s="236"/>
      <c r="CV62" s="236"/>
      <c r="CW62" s="236"/>
      <c r="CX62" s="236"/>
      <c r="CY62" s="236"/>
      <c r="CZ62" s="236"/>
      <c r="DA62" s="236"/>
      <c r="DB62" s="236"/>
      <c r="DC62" s="236"/>
      <c r="DD62" s="236"/>
      <c r="DE62" s="236"/>
      <c r="DF62" s="236"/>
      <c r="DG62" s="236"/>
      <c r="DH62" s="236"/>
      <c r="DI62" s="236"/>
      <c r="DJ62" s="236"/>
      <c r="DK62" s="236"/>
      <c r="DL62" s="236"/>
      <c r="DM62" s="236"/>
      <c r="DN62" s="236"/>
      <c r="DO62" s="236"/>
      <c r="DP62" s="236"/>
      <c r="DQ62" s="236"/>
      <c r="DR62" s="236"/>
      <c r="DS62" s="236"/>
      <c r="DT62" s="236"/>
      <c r="DU62" s="236"/>
      <c r="DV62" s="236"/>
      <c r="DW62" s="236"/>
      <c r="DX62" s="236"/>
      <c r="DY62" s="236"/>
      <c r="DZ62" s="236"/>
      <c r="EA62" s="236"/>
      <c r="EB62" s="236"/>
      <c r="EC62" s="236"/>
      <c r="ED62" s="236"/>
      <c r="EE62" s="236"/>
      <c r="EF62" s="236"/>
      <c r="EG62" s="236"/>
      <c r="EH62" s="236"/>
      <c r="EI62" s="236"/>
      <c r="EJ62" s="236"/>
      <c r="EK62" s="236"/>
      <c r="EL62" s="236"/>
      <c r="EM62" s="236"/>
      <c r="EN62" s="236"/>
      <c r="EO62" s="236"/>
      <c r="EP62" s="236"/>
      <c r="EQ62" s="236"/>
      <c r="ER62" s="236"/>
      <c r="ES62" s="236"/>
      <c r="ET62" s="236"/>
      <c r="EU62" s="236"/>
      <c r="EV62" s="236"/>
      <c r="EW62" s="236"/>
      <c r="EX62" s="236"/>
      <c r="EY62" s="236"/>
      <c r="EZ62" s="236"/>
      <c r="FA62" s="236"/>
      <c r="FB62" s="236"/>
      <c r="FC62" s="236"/>
      <c r="FD62" s="236"/>
      <c r="FE62" s="236"/>
      <c r="FF62" s="236"/>
      <c r="FG62" s="236"/>
      <c r="FH62" s="236"/>
      <c r="FI62" s="236"/>
      <c r="FJ62" s="236"/>
      <c r="FK62" s="236"/>
      <c r="FL62" s="236"/>
      <c r="FM62" s="236"/>
      <c r="FN62" s="236"/>
      <c r="FO62" s="236"/>
      <c r="FP62" s="236"/>
      <c r="FQ62" s="236"/>
      <c r="FR62" s="236"/>
      <c r="FS62" s="236"/>
      <c r="FT62" s="236"/>
      <c r="FU62" s="236"/>
      <c r="FV62" s="236"/>
      <c r="FW62" s="236"/>
      <c r="FX62" s="236"/>
      <c r="FY62" s="236"/>
      <c r="FZ62" s="236"/>
      <c r="GA62" s="236"/>
      <c r="GB62" s="236"/>
      <c r="GC62" s="236"/>
      <c r="GD62" s="236"/>
      <c r="GE62" s="236"/>
      <c r="GF62" s="236"/>
      <c r="GG62" s="236"/>
      <c r="GH62" s="236"/>
      <c r="GI62" s="236"/>
      <c r="GJ62" s="236"/>
      <c r="GK62" s="236"/>
      <c r="GL62" s="236"/>
      <c r="GM62" s="236"/>
      <c r="GN62" s="236"/>
      <c r="GO62" s="236"/>
      <c r="GP62" s="236"/>
      <c r="GQ62" s="236"/>
      <c r="GR62" s="236"/>
      <c r="GS62" s="236"/>
      <c r="GT62" s="236"/>
      <c r="GU62" s="236"/>
      <c r="GV62" s="236"/>
      <c r="GW62" s="236"/>
      <c r="GX62" s="236"/>
      <c r="GY62" s="236"/>
      <c r="GZ62" s="236"/>
      <c r="HA62" s="236"/>
      <c r="HB62" s="236"/>
      <c r="HC62" s="236"/>
      <c r="HD62" s="236"/>
      <c r="HE62" s="236"/>
      <c r="HF62" s="236"/>
      <c r="HG62" s="236"/>
      <c r="HH62" s="236"/>
      <c r="HI62" s="236"/>
      <c r="HJ62" s="236"/>
      <c r="HK62" s="236"/>
      <c r="HL62" s="236"/>
      <c r="HM62" s="236"/>
      <c r="HN62" s="236"/>
      <c r="HO62" s="236"/>
      <c r="HP62" s="236"/>
      <c r="HQ62" s="236"/>
      <c r="HR62" s="236"/>
      <c r="HS62" s="236"/>
      <c r="HT62" s="236"/>
      <c r="HU62" s="236"/>
      <c r="HV62" s="236"/>
      <c r="HW62" s="236"/>
      <c r="HX62" s="236"/>
      <c r="HY62" s="236"/>
      <c r="HZ62" s="236"/>
      <c r="IA62" s="236"/>
      <c r="IB62" s="236"/>
      <c r="IC62" s="236"/>
      <c r="ID62" s="236"/>
      <c r="IE62" s="236"/>
      <c r="IF62" s="236"/>
      <c r="IG62" s="236"/>
      <c r="IH62" s="236"/>
      <c r="II62" s="236"/>
      <c r="IJ62" s="236"/>
      <c r="IK62" s="236"/>
      <c r="IL62" s="236"/>
      <c r="IM62" s="236"/>
      <c r="IN62" s="236"/>
      <c r="IO62" s="236"/>
      <c r="IP62" s="236"/>
      <c r="IQ62" s="236"/>
      <c r="IR62" s="236"/>
      <c r="IS62" s="236"/>
      <c r="IT62" s="236"/>
      <c r="IU62" s="236"/>
      <c r="IV62" s="236"/>
      <c r="IW62" s="236"/>
    </row>
    <row r="63" spans="1:257" ht="15.75" customHeight="1" x14ac:dyDescent="0.25">
      <c r="A63" s="567" t="s">
        <v>306</v>
      </c>
      <c r="B63" s="569"/>
      <c r="C63" s="568"/>
      <c r="D63" s="225">
        <v>30</v>
      </c>
      <c r="E63" s="3">
        <v>2</v>
      </c>
      <c r="F63" s="227"/>
      <c r="G63" s="3">
        <v>6</v>
      </c>
      <c r="H63" s="3"/>
      <c r="I63" s="217">
        <f>+D63*E63*G63</f>
        <v>360</v>
      </c>
      <c r="J63" s="237"/>
      <c r="K63" s="236"/>
      <c r="L63" s="236"/>
      <c r="M63" s="236"/>
      <c r="N63" s="236"/>
      <c r="O63" s="236"/>
      <c r="P63" s="258"/>
      <c r="Q63" s="258"/>
      <c r="R63" s="258"/>
      <c r="S63" s="258"/>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236"/>
      <c r="BX63" s="236"/>
      <c r="BY63" s="236"/>
      <c r="BZ63" s="236"/>
      <c r="CA63" s="236"/>
      <c r="CB63" s="236"/>
      <c r="CC63" s="236"/>
      <c r="CD63" s="236"/>
      <c r="CE63" s="236"/>
      <c r="CF63" s="236"/>
      <c r="CG63" s="236"/>
      <c r="CH63" s="236"/>
      <c r="CI63" s="236"/>
      <c r="CJ63" s="236"/>
      <c r="CK63" s="236"/>
      <c r="CL63" s="236"/>
      <c r="CM63" s="236"/>
      <c r="CN63" s="236"/>
      <c r="CO63" s="236"/>
      <c r="CP63" s="236"/>
      <c r="CQ63" s="236"/>
      <c r="CR63" s="236"/>
      <c r="CS63" s="236"/>
      <c r="CT63" s="236"/>
      <c r="CU63" s="236"/>
      <c r="CV63" s="236"/>
      <c r="CW63" s="236"/>
      <c r="CX63" s="236"/>
      <c r="CY63" s="236"/>
      <c r="CZ63" s="236"/>
      <c r="DA63" s="236"/>
      <c r="DB63" s="236"/>
      <c r="DC63" s="236"/>
      <c r="DD63" s="236"/>
      <c r="DE63" s="236"/>
      <c r="DF63" s="236"/>
      <c r="DG63" s="236"/>
      <c r="DH63" s="236"/>
      <c r="DI63" s="236"/>
      <c r="DJ63" s="236"/>
      <c r="DK63" s="236"/>
      <c r="DL63" s="236"/>
      <c r="DM63" s="236"/>
      <c r="DN63" s="236"/>
      <c r="DO63" s="236"/>
      <c r="DP63" s="236"/>
      <c r="DQ63" s="236"/>
      <c r="DR63" s="236"/>
      <c r="DS63" s="236"/>
      <c r="DT63" s="236"/>
      <c r="DU63" s="236"/>
      <c r="DV63" s="236"/>
      <c r="DW63" s="236"/>
      <c r="DX63" s="236"/>
      <c r="DY63" s="236"/>
      <c r="DZ63" s="236"/>
      <c r="EA63" s="236"/>
      <c r="EB63" s="236"/>
      <c r="EC63" s="236"/>
      <c r="ED63" s="236"/>
      <c r="EE63" s="236"/>
      <c r="EF63" s="236"/>
      <c r="EG63" s="236"/>
      <c r="EH63" s="236"/>
      <c r="EI63" s="236"/>
      <c r="EJ63" s="236"/>
      <c r="EK63" s="236"/>
      <c r="EL63" s="236"/>
      <c r="EM63" s="236"/>
      <c r="EN63" s="236"/>
      <c r="EO63" s="236"/>
      <c r="EP63" s="236"/>
      <c r="EQ63" s="236"/>
      <c r="ER63" s="236"/>
      <c r="ES63" s="236"/>
      <c r="ET63" s="236"/>
      <c r="EU63" s="236"/>
      <c r="EV63" s="236"/>
      <c r="EW63" s="236"/>
      <c r="EX63" s="236"/>
      <c r="EY63" s="236"/>
      <c r="EZ63" s="236"/>
      <c r="FA63" s="236"/>
      <c r="FB63" s="236"/>
      <c r="FC63" s="236"/>
      <c r="FD63" s="236"/>
      <c r="FE63" s="236"/>
      <c r="FF63" s="236"/>
      <c r="FG63" s="236"/>
      <c r="FH63" s="236"/>
      <c r="FI63" s="236"/>
      <c r="FJ63" s="236"/>
      <c r="FK63" s="236"/>
      <c r="FL63" s="236"/>
      <c r="FM63" s="236"/>
      <c r="FN63" s="236"/>
      <c r="FO63" s="236"/>
      <c r="FP63" s="236"/>
      <c r="FQ63" s="236"/>
      <c r="FR63" s="236"/>
      <c r="FS63" s="236"/>
      <c r="FT63" s="236"/>
      <c r="FU63" s="236"/>
      <c r="FV63" s="236"/>
      <c r="FW63" s="236"/>
      <c r="FX63" s="236"/>
      <c r="FY63" s="236"/>
      <c r="FZ63" s="236"/>
      <c r="GA63" s="236"/>
      <c r="GB63" s="236"/>
      <c r="GC63" s="236"/>
      <c r="GD63" s="236"/>
      <c r="GE63" s="236"/>
      <c r="GF63" s="236"/>
      <c r="GG63" s="236"/>
      <c r="GH63" s="236"/>
      <c r="GI63" s="236"/>
      <c r="GJ63" s="236"/>
      <c r="GK63" s="236"/>
      <c r="GL63" s="236"/>
      <c r="GM63" s="236"/>
      <c r="GN63" s="236"/>
      <c r="GO63" s="236"/>
      <c r="GP63" s="236"/>
      <c r="GQ63" s="236"/>
      <c r="GR63" s="236"/>
      <c r="GS63" s="236"/>
      <c r="GT63" s="236"/>
      <c r="GU63" s="236"/>
      <c r="GV63" s="236"/>
      <c r="GW63" s="236"/>
      <c r="GX63" s="236"/>
      <c r="GY63" s="236"/>
      <c r="GZ63" s="236"/>
      <c r="HA63" s="236"/>
      <c r="HB63" s="236"/>
      <c r="HC63" s="236"/>
      <c r="HD63" s="236"/>
      <c r="HE63" s="236"/>
      <c r="HF63" s="236"/>
      <c r="HG63" s="236"/>
      <c r="HH63" s="236"/>
      <c r="HI63" s="236"/>
      <c r="HJ63" s="236"/>
      <c r="HK63" s="236"/>
      <c r="HL63" s="236"/>
      <c r="HM63" s="236"/>
      <c r="HN63" s="236"/>
      <c r="HO63" s="236"/>
      <c r="HP63" s="236"/>
      <c r="HQ63" s="236"/>
      <c r="HR63" s="236"/>
      <c r="HS63" s="236"/>
      <c r="HT63" s="236"/>
      <c r="HU63" s="236"/>
      <c r="HV63" s="236"/>
      <c r="HW63" s="236"/>
      <c r="HX63" s="236"/>
      <c r="HY63" s="236"/>
      <c r="HZ63" s="236"/>
      <c r="IA63" s="236"/>
      <c r="IB63" s="236"/>
      <c r="IC63" s="236"/>
      <c r="ID63" s="236"/>
      <c r="IE63" s="236"/>
      <c r="IF63" s="236"/>
      <c r="IG63" s="236"/>
      <c r="IH63" s="236"/>
      <c r="II63" s="236"/>
      <c r="IJ63" s="236"/>
      <c r="IK63" s="236"/>
      <c r="IL63" s="236"/>
      <c r="IM63" s="236"/>
      <c r="IN63" s="236"/>
      <c r="IO63" s="236"/>
      <c r="IP63" s="236"/>
      <c r="IQ63" s="236"/>
      <c r="IR63" s="236"/>
      <c r="IS63" s="236"/>
      <c r="IT63" s="236"/>
      <c r="IU63" s="236"/>
      <c r="IV63" s="236"/>
      <c r="IW63" s="236"/>
    </row>
    <row r="64" spans="1:257" ht="15.75" customHeight="1" x14ac:dyDescent="0.25">
      <c r="A64" s="567" t="s">
        <v>307</v>
      </c>
      <c r="B64" s="569"/>
      <c r="C64" s="568"/>
      <c r="D64" s="225">
        <v>76</v>
      </c>
      <c r="E64" s="3">
        <v>1</v>
      </c>
      <c r="F64" s="3">
        <v>5</v>
      </c>
      <c r="G64" s="3">
        <v>6</v>
      </c>
      <c r="H64" s="3"/>
      <c r="I64" s="217">
        <f>+D64*E64*F64*G64</f>
        <v>2280</v>
      </c>
      <c r="J64" s="237"/>
      <c r="K64" s="236"/>
      <c r="L64" s="236"/>
      <c r="M64" s="236"/>
      <c r="N64" s="257"/>
      <c r="O64" s="236"/>
      <c r="P64" s="258"/>
      <c r="Q64" s="258"/>
      <c r="R64" s="258"/>
      <c r="S64" s="258"/>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c r="BX64" s="236"/>
      <c r="BY64" s="236"/>
      <c r="BZ64" s="236"/>
      <c r="CA64" s="236"/>
      <c r="CB64" s="236"/>
      <c r="CC64" s="236"/>
      <c r="CD64" s="236"/>
      <c r="CE64" s="236"/>
      <c r="CF64" s="236"/>
      <c r="CG64" s="236"/>
      <c r="CH64" s="236"/>
      <c r="CI64" s="236"/>
      <c r="CJ64" s="236"/>
      <c r="CK64" s="236"/>
      <c r="CL64" s="236"/>
      <c r="CM64" s="236"/>
      <c r="CN64" s="236"/>
      <c r="CO64" s="236"/>
      <c r="CP64" s="236"/>
      <c r="CQ64" s="236"/>
      <c r="CR64" s="236"/>
      <c r="CS64" s="236"/>
      <c r="CT64" s="236"/>
      <c r="CU64" s="236"/>
      <c r="CV64" s="236"/>
      <c r="CW64" s="236"/>
      <c r="CX64" s="236"/>
      <c r="CY64" s="236"/>
      <c r="CZ64" s="236"/>
      <c r="DA64" s="236"/>
      <c r="DB64" s="236"/>
      <c r="DC64" s="236"/>
      <c r="DD64" s="236"/>
      <c r="DE64" s="236"/>
      <c r="DF64" s="236"/>
      <c r="DG64" s="236"/>
      <c r="DH64" s="236"/>
      <c r="DI64" s="236"/>
      <c r="DJ64" s="236"/>
      <c r="DK64" s="236"/>
      <c r="DL64" s="236"/>
      <c r="DM64" s="236"/>
      <c r="DN64" s="236"/>
      <c r="DO64" s="236"/>
      <c r="DP64" s="236"/>
      <c r="DQ64" s="236"/>
      <c r="DR64" s="236"/>
      <c r="DS64" s="236"/>
      <c r="DT64" s="236"/>
      <c r="DU64" s="236"/>
      <c r="DV64" s="236"/>
      <c r="DW64" s="236"/>
      <c r="DX64" s="236"/>
      <c r="DY64" s="236"/>
      <c r="DZ64" s="236"/>
      <c r="EA64" s="236"/>
      <c r="EB64" s="236"/>
      <c r="EC64" s="236"/>
      <c r="ED64" s="236"/>
      <c r="EE64" s="236"/>
      <c r="EF64" s="236"/>
      <c r="EG64" s="236"/>
      <c r="EH64" s="236"/>
      <c r="EI64" s="236"/>
      <c r="EJ64" s="236"/>
      <c r="EK64" s="236"/>
      <c r="EL64" s="236"/>
      <c r="EM64" s="236"/>
      <c r="EN64" s="236"/>
      <c r="EO64" s="236"/>
      <c r="EP64" s="236"/>
      <c r="EQ64" s="236"/>
      <c r="ER64" s="236"/>
      <c r="ES64" s="236"/>
      <c r="ET64" s="236"/>
      <c r="EU64" s="236"/>
      <c r="EV64" s="236"/>
      <c r="EW64" s="236"/>
      <c r="EX64" s="236"/>
      <c r="EY64" s="236"/>
      <c r="EZ64" s="236"/>
      <c r="FA64" s="236"/>
      <c r="FB64" s="236"/>
      <c r="FC64" s="236"/>
      <c r="FD64" s="236"/>
      <c r="FE64" s="236"/>
      <c r="FF64" s="236"/>
      <c r="FG64" s="236"/>
      <c r="FH64" s="236"/>
      <c r="FI64" s="236"/>
      <c r="FJ64" s="236"/>
      <c r="FK64" s="236"/>
      <c r="FL64" s="236"/>
      <c r="FM64" s="236"/>
      <c r="FN64" s="236"/>
      <c r="FO64" s="236"/>
      <c r="FP64" s="236"/>
      <c r="FQ64" s="236"/>
      <c r="FR64" s="236"/>
      <c r="FS64" s="236"/>
      <c r="FT64" s="236"/>
      <c r="FU64" s="236"/>
      <c r="FV64" s="236"/>
      <c r="FW64" s="236"/>
      <c r="FX64" s="236"/>
      <c r="FY64" s="236"/>
      <c r="FZ64" s="236"/>
      <c r="GA64" s="236"/>
      <c r="GB64" s="236"/>
      <c r="GC64" s="236"/>
      <c r="GD64" s="236"/>
      <c r="GE64" s="236"/>
      <c r="GF64" s="236"/>
      <c r="GG64" s="236"/>
      <c r="GH64" s="236"/>
      <c r="GI64" s="236"/>
      <c r="GJ64" s="236"/>
      <c r="GK64" s="236"/>
      <c r="GL64" s="236"/>
      <c r="GM64" s="236"/>
      <c r="GN64" s="236"/>
      <c r="GO64" s="236"/>
      <c r="GP64" s="236"/>
      <c r="GQ64" s="236"/>
      <c r="GR64" s="236"/>
      <c r="GS64" s="236"/>
      <c r="GT64" s="236"/>
      <c r="GU64" s="236"/>
      <c r="GV64" s="236"/>
      <c r="GW64" s="236"/>
      <c r="GX64" s="236"/>
      <c r="GY64" s="236"/>
      <c r="GZ64" s="236"/>
      <c r="HA64" s="236"/>
      <c r="HB64" s="236"/>
      <c r="HC64" s="236"/>
      <c r="HD64" s="236"/>
      <c r="HE64" s="236"/>
      <c r="HF64" s="236"/>
      <c r="HG64" s="236"/>
      <c r="HH64" s="236"/>
      <c r="HI64" s="236"/>
      <c r="HJ64" s="236"/>
      <c r="HK64" s="236"/>
      <c r="HL64" s="236"/>
      <c r="HM64" s="236"/>
      <c r="HN64" s="236"/>
      <c r="HO64" s="236"/>
      <c r="HP64" s="236"/>
      <c r="HQ64" s="236"/>
      <c r="HR64" s="236"/>
      <c r="HS64" s="236"/>
      <c r="HT64" s="236"/>
      <c r="HU64" s="236"/>
      <c r="HV64" s="236"/>
      <c r="HW64" s="236"/>
      <c r="HX64" s="236"/>
      <c r="HY64" s="236"/>
      <c r="HZ64" s="236"/>
      <c r="IA64" s="236"/>
      <c r="IB64" s="236"/>
      <c r="IC64" s="236"/>
      <c r="ID64" s="236"/>
      <c r="IE64" s="236"/>
      <c r="IF64" s="236"/>
      <c r="IG64" s="236"/>
      <c r="IH64" s="236"/>
      <c r="II64" s="236"/>
      <c r="IJ64" s="236"/>
      <c r="IK64" s="236"/>
      <c r="IL64" s="236"/>
      <c r="IM64" s="236"/>
      <c r="IN64" s="236"/>
      <c r="IO64" s="236"/>
      <c r="IP64" s="236"/>
      <c r="IQ64" s="236"/>
      <c r="IR64" s="236"/>
      <c r="IS64" s="236"/>
      <c r="IT64" s="236"/>
      <c r="IU64" s="236"/>
      <c r="IV64" s="236"/>
      <c r="IW64" s="236"/>
    </row>
    <row r="65" spans="1:257" ht="15.75" customHeight="1" x14ac:dyDescent="0.25">
      <c r="A65" s="567" t="s">
        <v>308</v>
      </c>
      <c r="B65" s="569"/>
      <c r="C65" s="568"/>
      <c r="D65" s="225">
        <v>325</v>
      </c>
      <c r="E65" s="6">
        <v>1</v>
      </c>
      <c r="F65" s="3">
        <v>5</v>
      </c>
      <c r="G65" s="3">
        <v>4</v>
      </c>
      <c r="H65" s="3"/>
      <c r="I65" s="217">
        <f>+D65*E65*F65*G65</f>
        <v>6500</v>
      </c>
      <c r="J65" s="237"/>
      <c r="K65" s="236"/>
      <c r="L65" s="236"/>
      <c r="M65" s="236"/>
      <c r="N65" s="257"/>
      <c r="O65" s="236"/>
      <c r="P65" s="258"/>
      <c r="Q65" s="258"/>
      <c r="R65" s="258"/>
      <c r="S65" s="258"/>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c r="BX65" s="236"/>
      <c r="BY65" s="236"/>
      <c r="BZ65" s="236"/>
      <c r="CA65" s="236"/>
      <c r="CB65" s="236"/>
      <c r="CC65" s="236"/>
      <c r="CD65" s="236"/>
      <c r="CE65" s="236"/>
      <c r="CF65" s="236"/>
      <c r="CG65" s="236"/>
      <c r="CH65" s="236"/>
      <c r="CI65" s="236"/>
      <c r="CJ65" s="236"/>
      <c r="CK65" s="236"/>
      <c r="CL65" s="236"/>
      <c r="CM65" s="236"/>
      <c r="CN65" s="236"/>
      <c r="CO65" s="236"/>
      <c r="CP65" s="236"/>
      <c r="CQ65" s="236"/>
      <c r="CR65" s="236"/>
      <c r="CS65" s="236"/>
      <c r="CT65" s="236"/>
      <c r="CU65" s="236"/>
      <c r="CV65" s="236"/>
      <c r="CW65" s="236"/>
      <c r="CX65" s="236"/>
      <c r="CY65" s="236"/>
      <c r="CZ65" s="236"/>
      <c r="DA65" s="236"/>
      <c r="DB65" s="236"/>
      <c r="DC65" s="236"/>
      <c r="DD65" s="236"/>
      <c r="DE65" s="236"/>
      <c r="DF65" s="236"/>
      <c r="DG65" s="236"/>
      <c r="DH65" s="236"/>
      <c r="DI65" s="236"/>
      <c r="DJ65" s="236"/>
      <c r="DK65" s="236"/>
      <c r="DL65" s="236"/>
      <c r="DM65" s="236"/>
      <c r="DN65" s="236"/>
      <c r="DO65" s="236"/>
      <c r="DP65" s="236"/>
      <c r="DQ65" s="236"/>
      <c r="DR65" s="236"/>
      <c r="DS65" s="236"/>
      <c r="DT65" s="236"/>
      <c r="DU65" s="236"/>
      <c r="DV65" s="236"/>
      <c r="DW65" s="236"/>
      <c r="DX65" s="236"/>
      <c r="DY65" s="236"/>
      <c r="DZ65" s="236"/>
      <c r="EA65" s="236"/>
      <c r="EB65" s="236"/>
      <c r="EC65" s="236"/>
      <c r="ED65" s="236"/>
      <c r="EE65" s="236"/>
      <c r="EF65" s="236"/>
      <c r="EG65" s="236"/>
      <c r="EH65" s="236"/>
      <c r="EI65" s="236"/>
      <c r="EJ65" s="236"/>
      <c r="EK65" s="236"/>
      <c r="EL65" s="236"/>
      <c r="EM65" s="236"/>
      <c r="EN65" s="236"/>
      <c r="EO65" s="236"/>
      <c r="EP65" s="236"/>
      <c r="EQ65" s="236"/>
      <c r="ER65" s="236"/>
      <c r="ES65" s="236"/>
      <c r="ET65" s="236"/>
      <c r="EU65" s="236"/>
      <c r="EV65" s="236"/>
      <c r="EW65" s="236"/>
      <c r="EX65" s="236"/>
      <c r="EY65" s="236"/>
      <c r="EZ65" s="236"/>
      <c r="FA65" s="236"/>
      <c r="FB65" s="236"/>
      <c r="FC65" s="236"/>
      <c r="FD65" s="236"/>
      <c r="FE65" s="236"/>
      <c r="FF65" s="236"/>
      <c r="FG65" s="236"/>
      <c r="FH65" s="236"/>
      <c r="FI65" s="236"/>
      <c r="FJ65" s="236"/>
      <c r="FK65" s="236"/>
      <c r="FL65" s="236"/>
      <c r="FM65" s="236"/>
      <c r="FN65" s="236"/>
      <c r="FO65" s="236"/>
      <c r="FP65" s="236"/>
      <c r="FQ65" s="236"/>
      <c r="FR65" s="236"/>
      <c r="FS65" s="236"/>
      <c r="FT65" s="236"/>
      <c r="FU65" s="236"/>
      <c r="FV65" s="236"/>
      <c r="FW65" s="236"/>
      <c r="FX65" s="236"/>
      <c r="FY65" s="236"/>
      <c r="FZ65" s="236"/>
      <c r="GA65" s="236"/>
      <c r="GB65" s="236"/>
      <c r="GC65" s="236"/>
      <c r="GD65" s="236"/>
      <c r="GE65" s="236"/>
      <c r="GF65" s="236"/>
      <c r="GG65" s="236"/>
      <c r="GH65" s="236"/>
      <c r="GI65" s="236"/>
      <c r="GJ65" s="236"/>
      <c r="GK65" s="236"/>
      <c r="GL65" s="236"/>
      <c r="GM65" s="236"/>
      <c r="GN65" s="236"/>
      <c r="GO65" s="236"/>
      <c r="GP65" s="236"/>
      <c r="GQ65" s="236"/>
      <c r="GR65" s="236"/>
      <c r="GS65" s="236"/>
      <c r="GT65" s="236"/>
      <c r="GU65" s="236"/>
      <c r="GV65" s="236"/>
      <c r="GW65" s="236"/>
      <c r="GX65" s="236"/>
      <c r="GY65" s="236"/>
      <c r="GZ65" s="236"/>
      <c r="HA65" s="236"/>
      <c r="HB65" s="236"/>
      <c r="HC65" s="236"/>
      <c r="HD65" s="236"/>
      <c r="HE65" s="236"/>
      <c r="HF65" s="236"/>
      <c r="HG65" s="236"/>
      <c r="HH65" s="236"/>
      <c r="HI65" s="236"/>
      <c r="HJ65" s="236"/>
      <c r="HK65" s="236"/>
      <c r="HL65" s="236"/>
      <c r="HM65" s="236"/>
      <c r="HN65" s="236"/>
      <c r="HO65" s="236"/>
      <c r="HP65" s="236"/>
      <c r="HQ65" s="236"/>
      <c r="HR65" s="236"/>
      <c r="HS65" s="236"/>
      <c r="HT65" s="236"/>
      <c r="HU65" s="236"/>
      <c r="HV65" s="236"/>
      <c r="HW65" s="236"/>
      <c r="HX65" s="236"/>
      <c r="HY65" s="236"/>
      <c r="HZ65" s="236"/>
      <c r="IA65" s="236"/>
      <c r="IB65" s="236"/>
      <c r="IC65" s="236"/>
      <c r="ID65" s="236"/>
      <c r="IE65" s="236"/>
      <c r="IF65" s="236"/>
      <c r="IG65" s="236"/>
      <c r="IH65" s="236"/>
      <c r="II65" s="236"/>
      <c r="IJ65" s="236"/>
      <c r="IK65" s="236"/>
      <c r="IL65" s="236"/>
      <c r="IM65" s="236"/>
      <c r="IN65" s="236"/>
      <c r="IO65" s="236"/>
      <c r="IP65" s="236"/>
      <c r="IQ65" s="236"/>
      <c r="IR65" s="236"/>
      <c r="IS65" s="236"/>
      <c r="IT65" s="236"/>
      <c r="IU65" s="236"/>
      <c r="IV65" s="236"/>
      <c r="IW65" s="236"/>
    </row>
    <row r="66" spans="1:257" ht="15.75" customHeight="1" x14ac:dyDescent="0.25">
      <c r="A66" s="567" t="s">
        <v>309</v>
      </c>
      <c r="B66" s="569"/>
      <c r="C66" s="568"/>
      <c r="D66" s="225">
        <v>150</v>
      </c>
      <c r="E66" s="3">
        <v>1</v>
      </c>
      <c r="F66" s="3">
        <v>1</v>
      </c>
      <c r="G66" s="3">
        <v>6</v>
      </c>
      <c r="H66" s="3"/>
      <c r="I66" s="217">
        <f>+D66*E66*F66*G66</f>
        <v>900</v>
      </c>
      <c r="J66" s="236"/>
    </row>
    <row r="67" spans="1:257" ht="15.75" customHeight="1" x14ac:dyDescent="0.25">
      <c r="A67" s="567" t="s">
        <v>28</v>
      </c>
      <c r="B67" s="569"/>
      <c r="C67" s="568"/>
      <c r="D67" s="225"/>
      <c r="E67" s="6"/>
      <c r="F67" s="5"/>
      <c r="G67" s="3"/>
      <c r="H67" s="3"/>
      <c r="I67" s="217">
        <f>+D67*E67*G67</f>
        <v>0</v>
      </c>
      <c r="J67" s="236"/>
    </row>
    <row r="68" spans="1:257" ht="15.75" customHeight="1" x14ac:dyDescent="0.25">
      <c r="A68" s="567" t="s">
        <v>30</v>
      </c>
      <c r="B68" s="569"/>
      <c r="C68" s="568"/>
      <c r="D68" s="225"/>
      <c r="E68" s="3"/>
      <c r="F68" s="3"/>
      <c r="G68" s="3"/>
      <c r="H68" s="3"/>
      <c r="I68" s="217">
        <f>+D68*E68*F68*G68</f>
        <v>0</v>
      </c>
    </row>
    <row r="69" spans="1:257" x14ac:dyDescent="0.35">
      <c r="A69" s="603" t="s">
        <v>61</v>
      </c>
      <c r="B69" s="604"/>
      <c r="C69" s="604"/>
      <c r="D69" s="604"/>
      <c r="E69" s="604"/>
      <c r="F69" s="604"/>
      <c r="G69" s="604"/>
      <c r="H69" s="604"/>
      <c r="I69" s="605"/>
    </row>
    <row r="70" spans="1:257" ht="30.75" customHeight="1" x14ac:dyDescent="0.25">
      <c r="A70" s="596"/>
      <c r="B70" s="597"/>
      <c r="C70" s="597"/>
      <c r="D70" s="597"/>
      <c r="E70" s="597"/>
      <c r="F70" s="597"/>
      <c r="G70" s="597"/>
      <c r="H70" s="597"/>
      <c r="I70" s="598"/>
    </row>
    <row r="71" spans="1:257" x14ac:dyDescent="0.25">
      <c r="A71" s="672" t="s">
        <v>36</v>
      </c>
      <c r="B71" s="673"/>
      <c r="C71" s="673"/>
      <c r="D71" s="673"/>
      <c r="E71" s="673"/>
      <c r="F71" s="673"/>
      <c r="G71" s="673"/>
      <c r="H71" s="673"/>
      <c r="I71" s="674"/>
      <c r="J71" s="236"/>
    </row>
    <row r="72" spans="1:257" x14ac:dyDescent="0.25">
      <c r="A72" s="267"/>
      <c r="C72" s="268"/>
      <c r="D72" s="268"/>
      <c r="E72" s="268"/>
      <c r="F72" s="268"/>
      <c r="G72" s="269"/>
      <c r="H72" s="269"/>
      <c r="I72" s="270"/>
      <c r="J72" s="236"/>
      <c r="K72" s="236"/>
      <c r="L72" s="236"/>
      <c r="M72" s="236"/>
      <c r="N72" s="257"/>
      <c r="O72" s="236"/>
      <c r="P72" s="258"/>
      <c r="Q72" s="258"/>
      <c r="R72" s="258"/>
      <c r="S72" s="258"/>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6"/>
      <c r="BR72" s="236"/>
      <c r="BS72" s="236"/>
      <c r="BT72" s="236"/>
      <c r="BU72" s="236"/>
      <c r="BV72" s="236"/>
      <c r="BW72" s="236"/>
      <c r="BX72" s="236"/>
      <c r="BY72" s="236"/>
      <c r="BZ72" s="236"/>
      <c r="CA72" s="236"/>
      <c r="CB72" s="236"/>
      <c r="CC72" s="236"/>
      <c r="CD72" s="236"/>
      <c r="CE72" s="236"/>
      <c r="CF72" s="236"/>
      <c r="CG72" s="236"/>
      <c r="CH72" s="236"/>
      <c r="CI72" s="236"/>
      <c r="CJ72" s="236"/>
      <c r="CK72" s="236"/>
      <c r="CL72" s="236"/>
      <c r="CM72" s="236"/>
      <c r="CN72" s="236"/>
      <c r="CO72" s="236"/>
      <c r="CP72" s="236"/>
      <c r="CQ72" s="236"/>
      <c r="CR72" s="236"/>
      <c r="CS72" s="236"/>
      <c r="CT72" s="236"/>
      <c r="CU72" s="236"/>
      <c r="CV72" s="236"/>
      <c r="CW72" s="236"/>
      <c r="CX72" s="236"/>
      <c r="CY72" s="236"/>
      <c r="CZ72" s="236"/>
      <c r="DA72" s="236"/>
      <c r="DB72" s="236"/>
      <c r="DC72" s="236"/>
      <c r="DD72" s="236"/>
      <c r="DE72" s="236"/>
      <c r="DF72" s="236"/>
      <c r="DG72" s="236"/>
      <c r="DH72" s="236"/>
      <c r="DI72" s="236"/>
      <c r="DJ72" s="236"/>
      <c r="DK72" s="236"/>
      <c r="DL72" s="236"/>
      <c r="DM72" s="236"/>
      <c r="DN72" s="236"/>
      <c r="DO72" s="236"/>
      <c r="DP72" s="236"/>
      <c r="DQ72" s="236"/>
      <c r="DR72" s="236"/>
      <c r="DS72" s="236"/>
      <c r="DT72" s="236"/>
      <c r="DU72" s="236"/>
      <c r="DV72" s="236"/>
      <c r="DW72" s="236"/>
      <c r="DX72" s="236"/>
      <c r="DY72" s="236"/>
      <c r="DZ72" s="236"/>
      <c r="EA72" s="236"/>
      <c r="EB72" s="236"/>
      <c r="EC72" s="236"/>
      <c r="ED72" s="236"/>
      <c r="EE72" s="236"/>
      <c r="EF72" s="236"/>
      <c r="EG72" s="236"/>
      <c r="EH72" s="236"/>
      <c r="EI72" s="236"/>
      <c r="EJ72" s="236"/>
      <c r="EK72" s="236"/>
      <c r="EL72" s="236"/>
      <c r="EM72" s="236"/>
      <c r="EN72" s="236"/>
      <c r="EO72" s="236"/>
      <c r="EP72" s="236"/>
      <c r="EQ72" s="236"/>
      <c r="ER72" s="236"/>
      <c r="ES72" s="236"/>
      <c r="ET72" s="236"/>
      <c r="EU72" s="236"/>
      <c r="EV72" s="236"/>
      <c r="EW72" s="236"/>
      <c r="EX72" s="236"/>
      <c r="EY72" s="236"/>
      <c r="EZ72" s="236"/>
      <c r="FA72" s="236"/>
      <c r="FB72" s="236"/>
      <c r="FC72" s="236"/>
      <c r="FD72" s="236"/>
      <c r="FE72" s="236"/>
      <c r="FF72" s="236"/>
      <c r="FG72" s="236"/>
      <c r="FH72" s="236"/>
      <c r="FI72" s="236"/>
      <c r="FJ72" s="236"/>
      <c r="FK72" s="236"/>
      <c r="FL72" s="236"/>
      <c r="FM72" s="236"/>
      <c r="FN72" s="236"/>
      <c r="FO72" s="236"/>
      <c r="FP72" s="236"/>
      <c r="FQ72" s="236"/>
      <c r="FR72" s="236"/>
      <c r="FS72" s="236"/>
      <c r="FT72" s="236"/>
      <c r="FU72" s="236"/>
      <c r="FV72" s="236"/>
      <c r="FW72" s="236"/>
      <c r="FX72" s="236"/>
      <c r="FY72" s="236"/>
      <c r="FZ72" s="236"/>
      <c r="GA72" s="236"/>
      <c r="GB72" s="236"/>
      <c r="GC72" s="236"/>
      <c r="GD72" s="236"/>
      <c r="GE72" s="236"/>
      <c r="GF72" s="236"/>
      <c r="GG72" s="236"/>
      <c r="GH72" s="236"/>
      <c r="GI72" s="236"/>
      <c r="GJ72" s="236"/>
      <c r="GK72" s="236"/>
      <c r="GL72" s="236"/>
      <c r="GM72" s="236"/>
      <c r="GN72" s="236"/>
      <c r="GO72" s="236"/>
      <c r="GP72" s="236"/>
      <c r="GQ72" s="236"/>
      <c r="GR72" s="236"/>
      <c r="GS72" s="236"/>
      <c r="GT72" s="236"/>
      <c r="GU72" s="236"/>
      <c r="GV72" s="236"/>
      <c r="GW72" s="236"/>
      <c r="GX72" s="236"/>
      <c r="GY72" s="236"/>
      <c r="GZ72" s="236"/>
      <c r="HA72" s="236"/>
      <c r="HB72" s="236"/>
      <c r="HC72" s="236"/>
      <c r="HD72" s="236"/>
      <c r="HE72" s="236"/>
      <c r="HF72" s="236"/>
      <c r="HG72" s="236"/>
      <c r="HH72" s="236"/>
      <c r="HI72" s="236"/>
      <c r="HJ72" s="236"/>
      <c r="HK72" s="236"/>
      <c r="HL72" s="236"/>
      <c r="HM72" s="236"/>
      <c r="HN72" s="236"/>
      <c r="HO72" s="236"/>
      <c r="HP72" s="236"/>
      <c r="HQ72" s="236"/>
      <c r="HR72" s="236"/>
      <c r="HS72" s="236"/>
      <c r="HT72" s="236"/>
      <c r="HU72" s="236"/>
      <c r="HV72" s="236"/>
      <c r="HW72" s="236"/>
      <c r="HX72" s="236"/>
      <c r="HY72" s="236"/>
      <c r="HZ72" s="236"/>
      <c r="IA72" s="236"/>
      <c r="IB72" s="236"/>
      <c r="IC72" s="236"/>
      <c r="ID72" s="236"/>
      <c r="IE72" s="236"/>
      <c r="IF72" s="236"/>
      <c r="IG72" s="236"/>
      <c r="IH72" s="236"/>
      <c r="II72" s="236"/>
      <c r="IJ72" s="236"/>
      <c r="IK72" s="236"/>
      <c r="IL72" s="236"/>
      <c r="IM72" s="236"/>
      <c r="IN72" s="236"/>
      <c r="IO72" s="236"/>
      <c r="IP72" s="236"/>
      <c r="IQ72" s="236"/>
      <c r="IR72" s="236"/>
      <c r="IS72" s="236"/>
      <c r="IT72" s="236"/>
      <c r="IU72" s="236"/>
      <c r="IV72" s="236"/>
      <c r="IW72" s="236"/>
    </row>
    <row r="73" spans="1:257" x14ac:dyDescent="0.25">
      <c r="A73" s="675" t="s">
        <v>22</v>
      </c>
      <c r="B73" s="676"/>
      <c r="C73" s="676"/>
      <c r="D73" s="676"/>
      <c r="E73" s="676"/>
      <c r="F73" s="677"/>
      <c r="G73" s="271" t="s">
        <v>35</v>
      </c>
      <c r="H73" s="271"/>
      <c r="I73" s="272">
        <f>SUM(I75:I81)</f>
        <v>0</v>
      </c>
      <c r="J73" s="262" t="s">
        <v>42</v>
      </c>
      <c r="K73" s="236"/>
      <c r="L73" s="236"/>
      <c r="M73" s="236"/>
      <c r="N73" s="257"/>
      <c r="O73" s="236"/>
      <c r="P73" s="258"/>
      <c r="Q73" s="258"/>
      <c r="R73" s="258"/>
      <c r="S73" s="258"/>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236"/>
      <c r="AZ73" s="236"/>
      <c r="BA73" s="236"/>
      <c r="BB73" s="236"/>
      <c r="BC73" s="236"/>
      <c r="BD73" s="236"/>
      <c r="BE73" s="236"/>
      <c r="BF73" s="236"/>
      <c r="BG73" s="236"/>
      <c r="BH73" s="236"/>
      <c r="BI73" s="236"/>
      <c r="BJ73" s="236"/>
      <c r="BK73" s="236"/>
      <c r="BL73" s="236"/>
      <c r="BM73" s="236"/>
      <c r="BN73" s="236"/>
      <c r="BO73" s="236"/>
      <c r="BP73" s="236"/>
      <c r="BQ73" s="236"/>
      <c r="BR73" s="236"/>
      <c r="BS73" s="236"/>
      <c r="BT73" s="236"/>
      <c r="BU73" s="236"/>
      <c r="BV73" s="236"/>
      <c r="BW73" s="236"/>
      <c r="BX73" s="236"/>
      <c r="BY73" s="236"/>
      <c r="BZ73" s="236"/>
      <c r="CA73" s="236"/>
      <c r="CB73" s="236"/>
      <c r="CC73" s="236"/>
      <c r="CD73" s="236"/>
      <c r="CE73" s="236"/>
      <c r="CF73" s="236"/>
      <c r="CG73" s="236"/>
      <c r="CH73" s="236"/>
      <c r="CI73" s="236"/>
      <c r="CJ73" s="236"/>
      <c r="CK73" s="236"/>
      <c r="CL73" s="236"/>
      <c r="CM73" s="236"/>
      <c r="CN73" s="236"/>
      <c r="CO73" s="236"/>
      <c r="CP73" s="236"/>
      <c r="CQ73" s="236"/>
      <c r="CR73" s="236"/>
      <c r="CS73" s="236"/>
      <c r="CT73" s="236"/>
      <c r="CU73" s="236"/>
      <c r="CV73" s="236"/>
      <c r="CW73" s="236"/>
      <c r="CX73" s="236"/>
      <c r="CY73" s="236"/>
      <c r="CZ73" s="236"/>
      <c r="DA73" s="236"/>
      <c r="DB73" s="236"/>
      <c r="DC73" s="236"/>
      <c r="DD73" s="236"/>
      <c r="DE73" s="236"/>
      <c r="DF73" s="236"/>
      <c r="DG73" s="236"/>
      <c r="DH73" s="236"/>
      <c r="DI73" s="236"/>
      <c r="DJ73" s="236"/>
      <c r="DK73" s="236"/>
      <c r="DL73" s="236"/>
      <c r="DM73" s="236"/>
      <c r="DN73" s="236"/>
      <c r="DO73" s="236"/>
      <c r="DP73" s="236"/>
      <c r="DQ73" s="236"/>
      <c r="DR73" s="236"/>
      <c r="DS73" s="236"/>
      <c r="DT73" s="236"/>
      <c r="DU73" s="236"/>
      <c r="DV73" s="236"/>
      <c r="DW73" s="236"/>
      <c r="DX73" s="236"/>
      <c r="DY73" s="236"/>
      <c r="DZ73" s="236"/>
      <c r="EA73" s="236"/>
      <c r="EB73" s="236"/>
      <c r="EC73" s="236"/>
      <c r="ED73" s="236"/>
      <c r="EE73" s="236"/>
      <c r="EF73" s="236"/>
      <c r="EG73" s="236"/>
      <c r="EH73" s="236"/>
      <c r="EI73" s="236"/>
      <c r="EJ73" s="236"/>
      <c r="EK73" s="236"/>
      <c r="EL73" s="236"/>
      <c r="EM73" s="236"/>
      <c r="EN73" s="236"/>
      <c r="EO73" s="236"/>
      <c r="EP73" s="236"/>
      <c r="EQ73" s="236"/>
      <c r="ER73" s="236"/>
      <c r="ES73" s="236"/>
      <c r="ET73" s="236"/>
      <c r="EU73" s="236"/>
      <c r="EV73" s="236"/>
      <c r="EW73" s="236"/>
      <c r="EX73" s="236"/>
      <c r="EY73" s="236"/>
      <c r="EZ73" s="236"/>
      <c r="FA73" s="236"/>
      <c r="FB73" s="236"/>
      <c r="FC73" s="236"/>
      <c r="FD73" s="236"/>
      <c r="FE73" s="236"/>
      <c r="FF73" s="236"/>
      <c r="FG73" s="236"/>
      <c r="FH73" s="236"/>
      <c r="FI73" s="236"/>
      <c r="FJ73" s="236"/>
      <c r="FK73" s="236"/>
      <c r="FL73" s="236"/>
      <c r="FM73" s="236"/>
      <c r="FN73" s="236"/>
      <c r="FO73" s="236"/>
      <c r="FP73" s="236"/>
      <c r="FQ73" s="236"/>
      <c r="FR73" s="236"/>
      <c r="FS73" s="236"/>
      <c r="FT73" s="236"/>
      <c r="FU73" s="236"/>
      <c r="FV73" s="236"/>
      <c r="FW73" s="236"/>
      <c r="FX73" s="236"/>
      <c r="FY73" s="236"/>
      <c r="FZ73" s="236"/>
      <c r="GA73" s="236"/>
      <c r="GB73" s="236"/>
      <c r="GC73" s="236"/>
      <c r="GD73" s="236"/>
      <c r="GE73" s="236"/>
      <c r="GF73" s="236"/>
      <c r="GG73" s="236"/>
      <c r="GH73" s="236"/>
      <c r="GI73" s="236"/>
      <c r="GJ73" s="236"/>
      <c r="GK73" s="236"/>
      <c r="GL73" s="236"/>
      <c r="GM73" s="236"/>
      <c r="GN73" s="236"/>
      <c r="GO73" s="236"/>
      <c r="GP73" s="236"/>
      <c r="GQ73" s="236"/>
      <c r="GR73" s="236"/>
      <c r="GS73" s="236"/>
      <c r="GT73" s="236"/>
      <c r="GU73" s="236"/>
      <c r="GV73" s="236"/>
      <c r="GW73" s="236"/>
      <c r="GX73" s="236"/>
      <c r="GY73" s="236"/>
      <c r="GZ73" s="236"/>
      <c r="HA73" s="236"/>
      <c r="HB73" s="236"/>
      <c r="HC73" s="236"/>
      <c r="HD73" s="236"/>
      <c r="HE73" s="236"/>
      <c r="HF73" s="236"/>
      <c r="HG73" s="236"/>
      <c r="HH73" s="236"/>
      <c r="HI73" s="236"/>
      <c r="HJ73" s="236"/>
      <c r="HK73" s="236"/>
      <c r="HL73" s="236"/>
      <c r="HM73" s="236"/>
      <c r="HN73" s="236"/>
      <c r="HO73" s="236"/>
      <c r="HP73" s="236"/>
      <c r="HQ73" s="236"/>
      <c r="HR73" s="236"/>
      <c r="HS73" s="236"/>
      <c r="HT73" s="236"/>
      <c r="HU73" s="236"/>
      <c r="HV73" s="236"/>
      <c r="HW73" s="236"/>
      <c r="HX73" s="236"/>
      <c r="HY73" s="236"/>
      <c r="HZ73" s="236"/>
      <c r="IA73" s="236"/>
      <c r="IB73" s="236"/>
      <c r="IC73" s="236"/>
      <c r="ID73" s="236"/>
      <c r="IE73" s="236"/>
      <c r="IF73" s="236"/>
      <c r="IG73" s="236"/>
      <c r="IH73" s="236"/>
      <c r="II73" s="236"/>
      <c r="IJ73" s="236"/>
      <c r="IK73" s="236"/>
      <c r="IL73" s="236"/>
      <c r="IM73" s="236"/>
      <c r="IN73" s="236"/>
      <c r="IO73" s="236"/>
      <c r="IP73" s="236"/>
      <c r="IQ73" s="236"/>
      <c r="IR73" s="236"/>
      <c r="IS73" s="236"/>
      <c r="IT73" s="236"/>
      <c r="IU73" s="236"/>
      <c r="IV73" s="236"/>
      <c r="IW73" s="236"/>
    </row>
    <row r="74" spans="1:257" x14ac:dyDescent="0.25">
      <c r="A74" s="614" t="s">
        <v>207</v>
      </c>
      <c r="B74" s="615"/>
      <c r="C74" s="616"/>
      <c r="D74" s="1" t="s">
        <v>25</v>
      </c>
      <c r="E74" s="1" t="s">
        <v>26</v>
      </c>
      <c r="F74" s="1" t="s">
        <v>27</v>
      </c>
      <c r="G74" s="2" t="s">
        <v>29</v>
      </c>
      <c r="H74" s="2"/>
      <c r="I74" s="266"/>
      <c r="J74" s="236"/>
      <c r="K74" s="236"/>
      <c r="L74" s="236"/>
      <c r="M74" s="236"/>
      <c r="N74" s="257"/>
      <c r="O74" s="236"/>
      <c r="P74" s="258"/>
      <c r="Q74" s="258"/>
      <c r="R74" s="258"/>
      <c r="S74" s="258"/>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6"/>
      <c r="AX74" s="236"/>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c r="BX74" s="236"/>
      <c r="BY74" s="236"/>
      <c r="BZ74" s="236"/>
      <c r="CA74" s="236"/>
      <c r="CB74" s="236"/>
      <c r="CC74" s="236"/>
      <c r="CD74" s="236"/>
      <c r="CE74" s="236"/>
      <c r="CF74" s="236"/>
      <c r="CG74" s="236"/>
      <c r="CH74" s="236"/>
      <c r="CI74" s="236"/>
      <c r="CJ74" s="236"/>
      <c r="CK74" s="236"/>
      <c r="CL74" s="236"/>
      <c r="CM74" s="236"/>
      <c r="CN74" s="236"/>
      <c r="CO74" s="236"/>
      <c r="CP74" s="236"/>
      <c r="CQ74" s="236"/>
      <c r="CR74" s="236"/>
      <c r="CS74" s="236"/>
      <c r="CT74" s="236"/>
      <c r="CU74" s="236"/>
      <c r="CV74" s="236"/>
      <c r="CW74" s="236"/>
      <c r="CX74" s="236"/>
      <c r="CY74" s="236"/>
      <c r="CZ74" s="236"/>
      <c r="DA74" s="236"/>
      <c r="DB74" s="236"/>
      <c r="DC74" s="236"/>
      <c r="DD74" s="236"/>
      <c r="DE74" s="236"/>
      <c r="DF74" s="236"/>
      <c r="DG74" s="236"/>
      <c r="DH74" s="236"/>
      <c r="DI74" s="236"/>
      <c r="DJ74" s="236"/>
      <c r="DK74" s="236"/>
      <c r="DL74" s="236"/>
      <c r="DM74" s="236"/>
      <c r="DN74" s="236"/>
      <c r="DO74" s="236"/>
      <c r="DP74" s="236"/>
      <c r="DQ74" s="236"/>
      <c r="DR74" s="236"/>
      <c r="DS74" s="236"/>
      <c r="DT74" s="236"/>
      <c r="DU74" s="236"/>
      <c r="DV74" s="236"/>
      <c r="DW74" s="236"/>
      <c r="DX74" s="236"/>
      <c r="DY74" s="236"/>
      <c r="DZ74" s="236"/>
      <c r="EA74" s="236"/>
      <c r="EB74" s="236"/>
      <c r="EC74" s="236"/>
      <c r="ED74" s="236"/>
      <c r="EE74" s="236"/>
      <c r="EF74" s="236"/>
      <c r="EG74" s="236"/>
      <c r="EH74" s="236"/>
      <c r="EI74" s="236"/>
      <c r="EJ74" s="236"/>
      <c r="EK74" s="236"/>
      <c r="EL74" s="236"/>
      <c r="EM74" s="236"/>
      <c r="EN74" s="236"/>
      <c r="EO74" s="236"/>
      <c r="EP74" s="236"/>
      <c r="EQ74" s="236"/>
      <c r="ER74" s="236"/>
      <c r="ES74" s="236"/>
      <c r="ET74" s="236"/>
      <c r="EU74" s="236"/>
      <c r="EV74" s="236"/>
      <c r="EW74" s="236"/>
      <c r="EX74" s="236"/>
      <c r="EY74" s="236"/>
      <c r="EZ74" s="236"/>
      <c r="FA74" s="236"/>
      <c r="FB74" s="236"/>
      <c r="FC74" s="236"/>
      <c r="FD74" s="236"/>
      <c r="FE74" s="236"/>
      <c r="FF74" s="236"/>
      <c r="FG74" s="236"/>
      <c r="FH74" s="236"/>
      <c r="FI74" s="236"/>
      <c r="FJ74" s="236"/>
      <c r="FK74" s="236"/>
      <c r="FL74" s="236"/>
      <c r="FM74" s="236"/>
      <c r="FN74" s="236"/>
      <c r="FO74" s="236"/>
      <c r="FP74" s="236"/>
      <c r="FQ74" s="236"/>
      <c r="FR74" s="236"/>
      <c r="FS74" s="236"/>
      <c r="FT74" s="236"/>
      <c r="FU74" s="236"/>
      <c r="FV74" s="236"/>
      <c r="FW74" s="236"/>
      <c r="FX74" s="236"/>
      <c r="FY74" s="236"/>
      <c r="FZ74" s="236"/>
      <c r="GA74" s="236"/>
      <c r="GB74" s="236"/>
      <c r="GC74" s="236"/>
      <c r="GD74" s="236"/>
      <c r="GE74" s="236"/>
      <c r="GF74" s="236"/>
      <c r="GG74" s="236"/>
      <c r="GH74" s="236"/>
      <c r="GI74" s="236"/>
      <c r="GJ74" s="236"/>
      <c r="GK74" s="236"/>
      <c r="GL74" s="236"/>
      <c r="GM74" s="236"/>
      <c r="GN74" s="236"/>
      <c r="GO74" s="236"/>
      <c r="GP74" s="236"/>
      <c r="GQ74" s="236"/>
      <c r="GR74" s="236"/>
      <c r="GS74" s="236"/>
      <c r="GT74" s="236"/>
      <c r="GU74" s="236"/>
      <c r="GV74" s="236"/>
      <c r="GW74" s="236"/>
      <c r="GX74" s="236"/>
      <c r="GY74" s="236"/>
      <c r="GZ74" s="236"/>
      <c r="HA74" s="236"/>
      <c r="HB74" s="236"/>
      <c r="HC74" s="236"/>
      <c r="HD74" s="236"/>
      <c r="HE74" s="236"/>
      <c r="HF74" s="236"/>
      <c r="HG74" s="236"/>
      <c r="HH74" s="236"/>
      <c r="HI74" s="236"/>
      <c r="HJ74" s="236"/>
      <c r="HK74" s="236"/>
      <c r="HL74" s="236"/>
      <c r="HM74" s="236"/>
      <c r="HN74" s="236"/>
      <c r="HO74" s="236"/>
      <c r="HP74" s="236"/>
      <c r="HQ74" s="236"/>
      <c r="HR74" s="236"/>
      <c r="HS74" s="236"/>
      <c r="HT74" s="236"/>
      <c r="HU74" s="236"/>
      <c r="HV74" s="236"/>
      <c r="HW74" s="236"/>
      <c r="HX74" s="236"/>
      <c r="HY74" s="236"/>
      <c r="HZ74" s="236"/>
      <c r="IA74" s="236"/>
      <c r="IB74" s="236"/>
      <c r="IC74" s="236"/>
      <c r="ID74" s="236"/>
      <c r="IE74" s="236"/>
      <c r="IF74" s="236"/>
      <c r="IG74" s="236"/>
      <c r="IH74" s="236"/>
      <c r="II74" s="236"/>
      <c r="IJ74" s="236"/>
      <c r="IK74" s="236"/>
      <c r="IL74" s="236"/>
      <c r="IM74" s="236"/>
      <c r="IN74" s="236"/>
      <c r="IO74" s="236"/>
      <c r="IP74" s="236"/>
      <c r="IQ74" s="236"/>
      <c r="IR74" s="236"/>
      <c r="IS74" s="236"/>
      <c r="IT74" s="236"/>
      <c r="IU74" s="236"/>
      <c r="IV74" s="236"/>
      <c r="IW74" s="236"/>
    </row>
    <row r="75" spans="1:257" x14ac:dyDescent="0.25">
      <c r="A75" s="567" t="s">
        <v>19</v>
      </c>
      <c r="B75" s="569"/>
      <c r="C75" s="568"/>
      <c r="D75" s="225"/>
      <c r="E75" s="3"/>
      <c r="F75" s="227"/>
      <c r="G75" s="4"/>
      <c r="H75" s="4"/>
      <c r="I75" s="217">
        <f>+D75*E75*G75</f>
        <v>0</v>
      </c>
    </row>
    <row r="76" spans="1:257" ht="15" customHeight="1" x14ac:dyDescent="0.25">
      <c r="A76" s="567" t="s">
        <v>20</v>
      </c>
      <c r="B76" s="569"/>
      <c r="C76" s="568"/>
      <c r="D76" s="225"/>
      <c r="E76" s="3"/>
      <c r="F76" s="227"/>
      <c r="G76" s="3"/>
      <c r="H76" s="3"/>
      <c r="I76" s="217">
        <f>+D76*E76*G76</f>
        <v>0</v>
      </c>
      <c r="J76" s="236"/>
    </row>
    <row r="77" spans="1:257" ht="15" customHeight="1" x14ac:dyDescent="0.25">
      <c r="A77" s="567" t="s">
        <v>21</v>
      </c>
      <c r="B77" s="569"/>
      <c r="C77" s="568"/>
      <c r="D77" s="225"/>
      <c r="E77" s="3"/>
      <c r="F77" s="3"/>
      <c r="G77" s="3"/>
      <c r="H77" s="3"/>
      <c r="I77" s="217">
        <f>+D77*E77*F77*G77</f>
        <v>0</v>
      </c>
      <c r="J77" s="236"/>
    </row>
    <row r="78" spans="1:257" ht="15" customHeight="1" x14ac:dyDescent="0.25">
      <c r="A78" s="567" t="s">
        <v>31</v>
      </c>
      <c r="B78" s="569"/>
      <c r="C78" s="568"/>
      <c r="D78" s="225"/>
      <c r="E78" s="6"/>
      <c r="F78" s="3"/>
      <c r="G78" s="3"/>
      <c r="H78" s="3"/>
      <c r="I78" s="217">
        <f>+D78*E78*F78*G78</f>
        <v>0</v>
      </c>
      <c r="J78" s="236"/>
    </row>
    <row r="79" spans="1:257" ht="15" customHeight="1" x14ac:dyDescent="0.25">
      <c r="A79" s="567" t="s">
        <v>32</v>
      </c>
      <c r="B79" s="569"/>
      <c r="C79" s="568"/>
      <c r="D79" s="225"/>
      <c r="E79" s="6"/>
      <c r="F79" s="3"/>
      <c r="G79" s="227"/>
      <c r="H79" s="5"/>
      <c r="I79" s="217">
        <f>+D79*E79*F79</f>
        <v>0</v>
      </c>
      <c r="J79" s="236"/>
    </row>
    <row r="80" spans="1:257" ht="15" customHeight="1" x14ac:dyDescent="0.25">
      <c r="A80" s="567" t="s">
        <v>227</v>
      </c>
      <c r="B80" s="569"/>
      <c r="C80" s="568"/>
      <c r="D80" s="225"/>
      <c r="E80" s="6"/>
      <c r="F80" s="227"/>
      <c r="G80" s="3"/>
      <c r="H80" s="3"/>
      <c r="I80" s="217">
        <f>+D80*E80*G80</f>
        <v>0</v>
      </c>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6"/>
      <c r="AR80" s="236"/>
      <c r="AS80" s="236"/>
      <c r="AT80" s="236"/>
      <c r="AU80" s="236"/>
      <c r="AV80" s="236"/>
      <c r="AW80" s="236"/>
      <c r="AX80" s="236"/>
      <c r="AY80" s="236"/>
      <c r="AZ80" s="236"/>
      <c r="BA80" s="236"/>
      <c r="BB80" s="236"/>
      <c r="BC80" s="236"/>
      <c r="BD80" s="236"/>
      <c r="BE80" s="236"/>
      <c r="BF80" s="236"/>
      <c r="BG80" s="236"/>
      <c r="BH80" s="236"/>
      <c r="BI80" s="236"/>
      <c r="BJ80" s="236"/>
      <c r="BK80" s="236"/>
      <c r="BL80" s="236"/>
      <c r="BM80" s="236"/>
      <c r="BN80" s="236"/>
      <c r="BO80" s="236"/>
      <c r="BP80" s="236"/>
      <c r="BQ80" s="236"/>
      <c r="BR80" s="236"/>
      <c r="BS80" s="236"/>
      <c r="BT80" s="236"/>
      <c r="BU80" s="236"/>
      <c r="BV80" s="236"/>
      <c r="BW80" s="236"/>
      <c r="BX80" s="236"/>
      <c r="BY80" s="236"/>
      <c r="BZ80" s="236"/>
      <c r="CA80" s="236"/>
      <c r="CB80" s="236"/>
      <c r="CC80" s="236"/>
      <c r="CD80" s="236"/>
      <c r="CE80" s="236"/>
      <c r="CF80" s="236"/>
      <c r="CG80" s="236"/>
      <c r="CH80" s="236"/>
      <c r="CI80" s="236"/>
      <c r="CJ80" s="236"/>
      <c r="CK80" s="236"/>
      <c r="CL80" s="236"/>
      <c r="CM80" s="236"/>
      <c r="CN80" s="236"/>
      <c r="CO80" s="236"/>
      <c r="CP80" s="236"/>
      <c r="CQ80" s="236"/>
      <c r="CR80" s="236"/>
      <c r="CS80" s="236"/>
      <c r="CT80" s="236"/>
      <c r="CU80" s="236"/>
      <c r="CV80" s="236"/>
      <c r="CW80" s="236"/>
      <c r="CX80" s="236"/>
      <c r="CY80" s="236"/>
      <c r="CZ80" s="236"/>
      <c r="DA80" s="236"/>
      <c r="DB80" s="236"/>
      <c r="DC80" s="236"/>
      <c r="DD80" s="236"/>
      <c r="DE80" s="236"/>
      <c r="DF80" s="236"/>
      <c r="DG80" s="236"/>
      <c r="DH80" s="236"/>
      <c r="DI80" s="236"/>
      <c r="DJ80" s="236"/>
      <c r="DK80" s="236"/>
      <c r="DL80" s="236"/>
      <c r="DM80" s="236"/>
      <c r="DN80" s="236"/>
      <c r="DO80" s="236"/>
      <c r="DP80" s="236"/>
      <c r="DQ80" s="236"/>
      <c r="DR80" s="236"/>
      <c r="DS80" s="236"/>
      <c r="DT80" s="236"/>
      <c r="DU80" s="236"/>
      <c r="DV80" s="236"/>
      <c r="DW80" s="236"/>
      <c r="DX80" s="236"/>
      <c r="DY80" s="236"/>
      <c r="DZ80" s="236"/>
      <c r="EA80" s="236"/>
      <c r="EB80" s="236"/>
      <c r="EC80" s="236"/>
      <c r="ED80" s="236"/>
      <c r="EE80" s="236"/>
      <c r="EF80" s="236"/>
      <c r="EG80" s="236"/>
      <c r="EH80" s="236"/>
      <c r="EI80" s="236"/>
      <c r="EJ80" s="236"/>
      <c r="EK80" s="236"/>
      <c r="EL80" s="236"/>
      <c r="EM80" s="236"/>
      <c r="EN80" s="236"/>
      <c r="EO80" s="236"/>
      <c r="EP80" s="236"/>
      <c r="EQ80" s="236"/>
      <c r="ER80" s="236"/>
      <c r="ES80" s="236"/>
      <c r="ET80" s="236"/>
      <c r="EU80" s="236"/>
      <c r="EV80" s="236"/>
      <c r="EW80" s="236"/>
      <c r="EX80" s="236"/>
      <c r="EY80" s="236"/>
      <c r="EZ80" s="236"/>
      <c r="FA80" s="236"/>
      <c r="FB80" s="236"/>
      <c r="FC80" s="236"/>
      <c r="FD80" s="236"/>
      <c r="FE80" s="236"/>
      <c r="FF80" s="236"/>
      <c r="FG80" s="236"/>
      <c r="FH80" s="236"/>
      <c r="FI80" s="236"/>
      <c r="FJ80" s="236"/>
      <c r="FK80" s="236"/>
      <c r="FL80" s="236"/>
      <c r="FM80" s="236"/>
      <c r="FN80" s="236"/>
      <c r="FO80" s="236"/>
      <c r="FP80" s="236"/>
      <c r="FQ80" s="236"/>
      <c r="FR80" s="236"/>
      <c r="FS80" s="236"/>
      <c r="FT80" s="236"/>
      <c r="FU80" s="236"/>
      <c r="FV80" s="236"/>
      <c r="FW80" s="236"/>
      <c r="FX80" s="236"/>
      <c r="FY80" s="236"/>
      <c r="FZ80" s="236"/>
      <c r="GA80" s="236"/>
      <c r="GB80" s="236"/>
      <c r="GC80" s="236"/>
      <c r="GD80" s="236"/>
      <c r="GE80" s="236"/>
      <c r="GF80" s="236"/>
      <c r="GG80" s="236"/>
      <c r="GH80" s="236"/>
      <c r="GI80" s="236"/>
      <c r="GJ80" s="236"/>
      <c r="GK80" s="236"/>
      <c r="GL80" s="236"/>
      <c r="GM80" s="236"/>
      <c r="GN80" s="236"/>
      <c r="GO80" s="236"/>
      <c r="GP80" s="236"/>
      <c r="GQ80" s="236"/>
      <c r="GR80" s="236"/>
      <c r="GS80" s="236"/>
      <c r="GT80" s="236"/>
      <c r="GU80" s="236"/>
      <c r="GV80" s="236"/>
      <c r="GW80" s="236"/>
      <c r="GX80" s="236"/>
      <c r="GY80" s="236"/>
      <c r="GZ80" s="236"/>
      <c r="HA80" s="236"/>
      <c r="HB80" s="236"/>
      <c r="HC80" s="236"/>
      <c r="HD80" s="236"/>
      <c r="HE80" s="236"/>
      <c r="HF80" s="236"/>
      <c r="HG80" s="236"/>
      <c r="HH80" s="236"/>
      <c r="HI80" s="236"/>
      <c r="HJ80" s="236"/>
      <c r="HK80" s="236"/>
      <c r="HL80" s="236"/>
      <c r="HM80" s="236"/>
      <c r="HN80" s="236"/>
      <c r="HO80" s="236"/>
      <c r="HP80" s="236"/>
      <c r="HQ80" s="236"/>
      <c r="HR80" s="236"/>
      <c r="HS80" s="236"/>
      <c r="HT80" s="236"/>
      <c r="HU80" s="236"/>
      <c r="HV80" s="236"/>
      <c r="HW80" s="236"/>
      <c r="HX80" s="236"/>
      <c r="HY80" s="236"/>
      <c r="HZ80" s="236"/>
      <c r="IA80" s="236"/>
      <c r="IB80" s="236"/>
      <c r="IC80" s="236"/>
      <c r="ID80" s="236"/>
      <c r="IE80" s="236"/>
      <c r="IF80" s="236"/>
      <c r="IG80" s="236"/>
      <c r="IH80" s="236"/>
      <c r="II80" s="236"/>
      <c r="IJ80" s="236"/>
      <c r="IK80" s="236"/>
      <c r="IL80" s="236"/>
      <c r="IM80" s="236"/>
      <c r="IN80" s="236"/>
      <c r="IO80" s="236"/>
      <c r="IP80" s="236"/>
      <c r="IQ80" s="236"/>
      <c r="IR80" s="236"/>
      <c r="IS80" s="236"/>
      <c r="IT80" s="236"/>
      <c r="IU80" s="236"/>
      <c r="IV80" s="236"/>
      <c r="IW80" s="236"/>
    </row>
    <row r="81" spans="1:257" ht="15" customHeight="1" x14ac:dyDescent="0.25">
      <c r="A81" s="567" t="s">
        <v>30</v>
      </c>
      <c r="B81" s="569"/>
      <c r="C81" s="568"/>
      <c r="D81" s="225"/>
      <c r="E81" s="3"/>
      <c r="F81" s="3"/>
      <c r="G81" s="3"/>
      <c r="H81" s="3"/>
      <c r="I81" s="217">
        <f>+D81*E81*F81*G81</f>
        <v>0</v>
      </c>
      <c r="J81" s="236"/>
      <c r="K81" s="236"/>
      <c r="L81" s="236"/>
      <c r="M81" s="236"/>
      <c r="N81" s="236"/>
      <c r="O81" s="236"/>
      <c r="P81" s="258"/>
      <c r="Q81" s="258"/>
      <c r="R81" s="258"/>
      <c r="S81" s="258"/>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c r="CK81" s="236"/>
      <c r="CL81" s="236"/>
      <c r="CM81" s="236"/>
      <c r="CN81" s="236"/>
      <c r="CO81" s="236"/>
      <c r="CP81" s="236"/>
      <c r="CQ81" s="236"/>
      <c r="CR81" s="236"/>
      <c r="CS81" s="236"/>
      <c r="CT81" s="236"/>
      <c r="CU81" s="236"/>
      <c r="CV81" s="236"/>
      <c r="CW81" s="236"/>
      <c r="CX81" s="236"/>
      <c r="CY81" s="236"/>
      <c r="CZ81" s="236"/>
      <c r="DA81" s="236"/>
      <c r="DB81" s="236"/>
      <c r="DC81" s="236"/>
      <c r="DD81" s="236"/>
      <c r="DE81" s="236"/>
      <c r="DF81" s="236"/>
      <c r="DG81" s="236"/>
      <c r="DH81" s="236"/>
      <c r="DI81" s="236"/>
      <c r="DJ81" s="236"/>
      <c r="DK81" s="236"/>
      <c r="DL81" s="236"/>
      <c r="DM81" s="236"/>
      <c r="DN81" s="236"/>
      <c r="DO81" s="236"/>
      <c r="DP81" s="236"/>
      <c r="DQ81" s="236"/>
      <c r="DR81" s="236"/>
      <c r="DS81" s="236"/>
      <c r="DT81" s="236"/>
      <c r="DU81" s="236"/>
      <c r="DV81" s="236"/>
      <c r="DW81" s="236"/>
      <c r="DX81" s="236"/>
      <c r="DY81" s="236"/>
      <c r="DZ81" s="236"/>
      <c r="EA81" s="236"/>
      <c r="EB81" s="236"/>
      <c r="EC81" s="236"/>
      <c r="ED81" s="236"/>
      <c r="EE81" s="236"/>
      <c r="EF81" s="236"/>
      <c r="EG81" s="236"/>
      <c r="EH81" s="236"/>
      <c r="EI81" s="236"/>
      <c r="EJ81" s="236"/>
      <c r="EK81" s="236"/>
      <c r="EL81" s="236"/>
      <c r="EM81" s="236"/>
      <c r="EN81" s="236"/>
      <c r="EO81" s="236"/>
      <c r="EP81" s="236"/>
      <c r="EQ81" s="236"/>
      <c r="ER81" s="236"/>
      <c r="ES81" s="236"/>
      <c r="ET81" s="236"/>
      <c r="EU81" s="236"/>
      <c r="EV81" s="236"/>
      <c r="EW81" s="236"/>
      <c r="EX81" s="236"/>
      <c r="EY81" s="236"/>
      <c r="EZ81" s="236"/>
      <c r="FA81" s="236"/>
      <c r="FB81" s="236"/>
      <c r="FC81" s="236"/>
      <c r="FD81" s="236"/>
      <c r="FE81" s="236"/>
      <c r="FF81" s="236"/>
      <c r="FG81" s="236"/>
      <c r="FH81" s="236"/>
      <c r="FI81" s="236"/>
      <c r="FJ81" s="236"/>
      <c r="FK81" s="236"/>
      <c r="FL81" s="236"/>
      <c r="FM81" s="236"/>
      <c r="FN81" s="236"/>
      <c r="FO81" s="236"/>
      <c r="FP81" s="236"/>
      <c r="FQ81" s="236"/>
      <c r="FR81" s="236"/>
      <c r="FS81" s="236"/>
      <c r="FT81" s="236"/>
      <c r="FU81" s="236"/>
      <c r="FV81" s="236"/>
      <c r="FW81" s="236"/>
      <c r="FX81" s="236"/>
      <c r="FY81" s="236"/>
      <c r="FZ81" s="236"/>
      <c r="GA81" s="236"/>
      <c r="GB81" s="236"/>
      <c r="GC81" s="236"/>
      <c r="GD81" s="236"/>
      <c r="GE81" s="236"/>
      <c r="GF81" s="236"/>
      <c r="GG81" s="236"/>
      <c r="GH81" s="236"/>
      <c r="GI81" s="236"/>
      <c r="GJ81" s="236"/>
      <c r="GK81" s="236"/>
      <c r="GL81" s="236"/>
      <c r="GM81" s="236"/>
      <c r="GN81" s="236"/>
      <c r="GO81" s="236"/>
      <c r="GP81" s="236"/>
      <c r="GQ81" s="236"/>
      <c r="GR81" s="236"/>
      <c r="GS81" s="236"/>
      <c r="GT81" s="236"/>
      <c r="GU81" s="236"/>
      <c r="GV81" s="236"/>
      <c r="GW81" s="236"/>
      <c r="GX81" s="236"/>
      <c r="GY81" s="236"/>
      <c r="GZ81" s="236"/>
      <c r="HA81" s="236"/>
      <c r="HB81" s="236"/>
      <c r="HC81" s="236"/>
      <c r="HD81" s="236"/>
      <c r="HE81" s="236"/>
      <c r="HF81" s="236"/>
      <c r="HG81" s="236"/>
      <c r="HH81" s="236"/>
      <c r="HI81" s="236"/>
      <c r="HJ81" s="236"/>
      <c r="HK81" s="236"/>
      <c r="HL81" s="236"/>
      <c r="HM81" s="236"/>
      <c r="HN81" s="236"/>
      <c r="HO81" s="236"/>
      <c r="HP81" s="236"/>
      <c r="HQ81" s="236"/>
      <c r="HR81" s="236"/>
      <c r="HS81" s="236"/>
      <c r="HT81" s="236"/>
      <c r="HU81" s="236"/>
      <c r="HV81" s="236"/>
      <c r="HW81" s="236"/>
      <c r="HX81" s="236"/>
      <c r="HY81" s="236"/>
      <c r="HZ81" s="236"/>
      <c r="IA81" s="236"/>
      <c r="IB81" s="236"/>
      <c r="IC81" s="236"/>
      <c r="ID81" s="236"/>
      <c r="IE81" s="236"/>
      <c r="IF81" s="236"/>
      <c r="IG81" s="236"/>
      <c r="IH81" s="236"/>
      <c r="II81" s="236"/>
      <c r="IJ81" s="236"/>
      <c r="IK81" s="236"/>
      <c r="IL81" s="236"/>
      <c r="IM81" s="236"/>
      <c r="IN81" s="236"/>
      <c r="IO81" s="236"/>
      <c r="IP81" s="236"/>
      <c r="IQ81" s="236"/>
      <c r="IR81" s="236"/>
      <c r="IS81" s="236"/>
      <c r="IT81" s="236"/>
      <c r="IU81" s="236"/>
      <c r="IV81" s="236"/>
      <c r="IW81" s="236"/>
    </row>
    <row r="82" spans="1:257" ht="15" customHeight="1" x14ac:dyDescent="0.35">
      <c r="A82" s="603" t="s">
        <v>62</v>
      </c>
      <c r="B82" s="604"/>
      <c r="C82" s="604"/>
      <c r="D82" s="604"/>
      <c r="E82" s="604"/>
      <c r="F82" s="604"/>
      <c r="G82" s="604"/>
      <c r="H82" s="604"/>
      <c r="I82" s="605"/>
      <c r="J82" s="236"/>
      <c r="K82" s="236"/>
      <c r="L82" s="236"/>
      <c r="M82" s="236"/>
      <c r="N82" s="236"/>
      <c r="O82" s="236"/>
      <c r="P82" s="258"/>
      <c r="Q82" s="258"/>
      <c r="R82" s="258"/>
      <c r="S82" s="258"/>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6"/>
      <c r="BR82" s="236"/>
      <c r="BS82" s="236"/>
      <c r="BT82" s="236"/>
      <c r="BU82" s="236"/>
      <c r="BV82" s="236"/>
      <c r="BW82" s="236"/>
      <c r="BX82" s="236"/>
      <c r="BY82" s="236"/>
      <c r="BZ82" s="236"/>
      <c r="CA82" s="236"/>
      <c r="CB82" s="236"/>
      <c r="CC82" s="236"/>
      <c r="CD82" s="236"/>
      <c r="CE82" s="236"/>
      <c r="CF82" s="236"/>
      <c r="CG82" s="236"/>
      <c r="CH82" s="236"/>
      <c r="CI82" s="236"/>
      <c r="CJ82" s="236"/>
      <c r="CK82" s="236"/>
      <c r="CL82" s="236"/>
      <c r="CM82" s="236"/>
      <c r="CN82" s="236"/>
      <c r="CO82" s="236"/>
      <c r="CP82" s="236"/>
      <c r="CQ82" s="236"/>
      <c r="CR82" s="236"/>
      <c r="CS82" s="236"/>
      <c r="CT82" s="236"/>
      <c r="CU82" s="236"/>
      <c r="CV82" s="236"/>
      <c r="CW82" s="236"/>
      <c r="CX82" s="236"/>
      <c r="CY82" s="236"/>
      <c r="CZ82" s="236"/>
      <c r="DA82" s="236"/>
      <c r="DB82" s="236"/>
      <c r="DC82" s="236"/>
      <c r="DD82" s="236"/>
      <c r="DE82" s="236"/>
      <c r="DF82" s="236"/>
      <c r="DG82" s="236"/>
      <c r="DH82" s="236"/>
      <c r="DI82" s="236"/>
      <c r="DJ82" s="236"/>
      <c r="DK82" s="236"/>
      <c r="DL82" s="236"/>
      <c r="DM82" s="236"/>
      <c r="DN82" s="236"/>
      <c r="DO82" s="236"/>
      <c r="DP82" s="236"/>
      <c r="DQ82" s="236"/>
      <c r="DR82" s="236"/>
      <c r="DS82" s="236"/>
      <c r="DT82" s="236"/>
      <c r="DU82" s="236"/>
      <c r="DV82" s="236"/>
      <c r="DW82" s="236"/>
      <c r="DX82" s="236"/>
      <c r="DY82" s="236"/>
      <c r="DZ82" s="236"/>
      <c r="EA82" s="236"/>
      <c r="EB82" s="236"/>
      <c r="EC82" s="236"/>
      <c r="ED82" s="236"/>
      <c r="EE82" s="236"/>
      <c r="EF82" s="236"/>
      <c r="EG82" s="236"/>
      <c r="EH82" s="236"/>
      <c r="EI82" s="236"/>
      <c r="EJ82" s="236"/>
      <c r="EK82" s="236"/>
      <c r="EL82" s="236"/>
      <c r="EM82" s="236"/>
      <c r="EN82" s="236"/>
      <c r="EO82" s="236"/>
      <c r="EP82" s="236"/>
      <c r="EQ82" s="236"/>
      <c r="ER82" s="236"/>
      <c r="ES82" s="236"/>
      <c r="ET82" s="236"/>
      <c r="EU82" s="236"/>
      <c r="EV82" s="236"/>
      <c r="EW82" s="236"/>
      <c r="EX82" s="236"/>
      <c r="EY82" s="236"/>
      <c r="EZ82" s="236"/>
      <c r="FA82" s="236"/>
      <c r="FB82" s="236"/>
      <c r="FC82" s="236"/>
      <c r="FD82" s="236"/>
      <c r="FE82" s="236"/>
      <c r="FF82" s="236"/>
      <c r="FG82" s="236"/>
      <c r="FH82" s="236"/>
      <c r="FI82" s="236"/>
      <c r="FJ82" s="236"/>
      <c r="FK82" s="236"/>
      <c r="FL82" s="236"/>
      <c r="FM82" s="236"/>
      <c r="FN82" s="236"/>
      <c r="FO82" s="236"/>
      <c r="FP82" s="236"/>
      <c r="FQ82" s="236"/>
      <c r="FR82" s="236"/>
      <c r="FS82" s="236"/>
      <c r="FT82" s="236"/>
      <c r="FU82" s="236"/>
      <c r="FV82" s="236"/>
      <c r="FW82" s="236"/>
      <c r="FX82" s="236"/>
      <c r="FY82" s="236"/>
      <c r="FZ82" s="236"/>
      <c r="GA82" s="236"/>
      <c r="GB82" s="236"/>
      <c r="GC82" s="236"/>
      <c r="GD82" s="236"/>
      <c r="GE82" s="236"/>
      <c r="GF82" s="236"/>
      <c r="GG82" s="236"/>
      <c r="GH82" s="236"/>
      <c r="GI82" s="236"/>
      <c r="GJ82" s="236"/>
      <c r="GK82" s="236"/>
      <c r="GL82" s="236"/>
      <c r="GM82" s="236"/>
      <c r="GN82" s="236"/>
      <c r="GO82" s="236"/>
      <c r="GP82" s="236"/>
      <c r="GQ82" s="236"/>
      <c r="GR82" s="236"/>
      <c r="GS82" s="236"/>
      <c r="GT82" s="236"/>
      <c r="GU82" s="236"/>
      <c r="GV82" s="236"/>
      <c r="GW82" s="236"/>
      <c r="GX82" s="236"/>
      <c r="GY82" s="236"/>
      <c r="GZ82" s="236"/>
      <c r="HA82" s="236"/>
      <c r="HB82" s="236"/>
      <c r="HC82" s="236"/>
      <c r="HD82" s="236"/>
      <c r="HE82" s="236"/>
      <c r="HF82" s="236"/>
      <c r="HG82" s="236"/>
      <c r="HH82" s="236"/>
      <c r="HI82" s="236"/>
      <c r="HJ82" s="236"/>
      <c r="HK82" s="236"/>
      <c r="HL82" s="236"/>
      <c r="HM82" s="236"/>
      <c r="HN82" s="236"/>
      <c r="HO82" s="236"/>
      <c r="HP82" s="236"/>
      <c r="HQ82" s="236"/>
      <c r="HR82" s="236"/>
      <c r="HS82" s="236"/>
      <c r="HT82" s="236"/>
      <c r="HU82" s="236"/>
      <c r="HV82" s="236"/>
      <c r="HW82" s="236"/>
      <c r="HX82" s="236"/>
      <c r="HY82" s="236"/>
      <c r="HZ82" s="236"/>
      <c r="IA82" s="236"/>
      <c r="IB82" s="236"/>
      <c r="IC82" s="236"/>
      <c r="ID82" s="236"/>
      <c r="IE82" s="236"/>
      <c r="IF82" s="236"/>
      <c r="IG82" s="236"/>
      <c r="IH82" s="236"/>
      <c r="II82" s="236"/>
      <c r="IJ82" s="236"/>
      <c r="IK82" s="236"/>
      <c r="IL82" s="236"/>
      <c r="IM82" s="236"/>
      <c r="IN82" s="236"/>
      <c r="IO82" s="236"/>
      <c r="IP82" s="236"/>
      <c r="IQ82" s="236"/>
      <c r="IR82" s="236"/>
      <c r="IS82" s="236"/>
      <c r="IT82" s="236"/>
      <c r="IU82" s="236"/>
      <c r="IV82" s="236"/>
      <c r="IW82" s="236"/>
    </row>
    <row r="83" spans="1:257" ht="31.4" customHeight="1" x14ac:dyDescent="0.25">
      <c r="A83" s="596"/>
      <c r="B83" s="597"/>
      <c r="C83" s="597"/>
      <c r="D83" s="597"/>
      <c r="E83" s="597"/>
      <c r="F83" s="597"/>
      <c r="G83" s="597"/>
      <c r="H83" s="597"/>
      <c r="I83" s="598"/>
      <c r="J83" s="236"/>
      <c r="K83" s="236"/>
      <c r="L83" s="236"/>
      <c r="M83" s="236"/>
      <c r="N83" s="236"/>
      <c r="O83" s="236"/>
      <c r="P83" s="258"/>
      <c r="Q83" s="258"/>
      <c r="R83" s="258"/>
      <c r="S83" s="258"/>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6"/>
      <c r="BR83" s="236"/>
      <c r="BS83" s="236"/>
      <c r="BT83" s="236"/>
      <c r="BU83" s="236"/>
      <c r="BV83" s="236"/>
      <c r="BW83" s="236"/>
      <c r="BX83" s="236"/>
      <c r="BY83" s="236"/>
      <c r="BZ83" s="236"/>
      <c r="CA83" s="236"/>
      <c r="CB83" s="236"/>
      <c r="CC83" s="236"/>
      <c r="CD83" s="236"/>
      <c r="CE83" s="236"/>
      <c r="CF83" s="236"/>
      <c r="CG83" s="236"/>
      <c r="CH83" s="236"/>
      <c r="CI83" s="236"/>
      <c r="CJ83" s="236"/>
      <c r="CK83" s="236"/>
      <c r="CL83" s="236"/>
      <c r="CM83" s="236"/>
      <c r="CN83" s="236"/>
      <c r="CO83" s="236"/>
      <c r="CP83" s="236"/>
      <c r="CQ83" s="236"/>
      <c r="CR83" s="236"/>
      <c r="CS83" s="236"/>
      <c r="CT83" s="236"/>
      <c r="CU83" s="236"/>
      <c r="CV83" s="236"/>
      <c r="CW83" s="236"/>
      <c r="CX83" s="236"/>
      <c r="CY83" s="236"/>
      <c r="CZ83" s="236"/>
      <c r="DA83" s="236"/>
      <c r="DB83" s="236"/>
      <c r="DC83" s="236"/>
      <c r="DD83" s="236"/>
      <c r="DE83" s="236"/>
      <c r="DF83" s="236"/>
      <c r="DG83" s="236"/>
      <c r="DH83" s="236"/>
      <c r="DI83" s="236"/>
      <c r="DJ83" s="236"/>
      <c r="DK83" s="236"/>
      <c r="DL83" s="236"/>
      <c r="DM83" s="236"/>
      <c r="DN83" s="236"/>
      <c r="DO83" s="236"/>
      <c r="DP83" s="236"/>
      <c r="DQ83" s="236"/>
      <c r="DR83" s="236"/>
      <c r="DS83" s="236"/>
      <c r="DT83" s="236"/>
      <c r="DU83" s="236"/>
      <c r="DV83" s="236"/>
      <c r="DW83" s="236"/>
      <c r="DX83" s="236"/>
      <c r="DY83" s="236"/>
      <c r="DZ83" s="236"/>
      <c r="EA83" s="236"/>
      <c r="EB83" s="236"/>
      <c r="EC83" s="236"/>
      <c r="ED83" s="236"/>
      <c r="EE83" s="236"/>
      <c r="EF83" s="236"/>
      <c r="EG83" s="236"/>
      <c r="EH83" s="236"/>
      <c r="EI83" s="236"/>
      <c r="EJ83" s="236"/>
      <c r="EK83" s="236"/>
      <c r="EL83" s="236"/>
      <c r="EM83" s="236"/>
      <c r="EN83" s="236"/>
      <c r="EO83" s="236"/>
      <c r="EP83" s="236"/>
      <c r="EQ83" s="236"/>
      <c r="ER83" s="236"/>
      <c r="ES83" s="236"/>
      <c r="ET83" s="236"/>
      <c r="EU83" s="236"/>
      <c r="EV83" s="236"/>
      <c r="EW83" s="236"/>
      <c r="EX83" s="236"/>
      <c r="EY83" s="236"/>
      <c r="EZ83" s="236"/>
      <c r="FA83" s="236"/>
      <c r="FB83" s="236"/>
      <c r="FC83" s="236"/>
      <c r="FD83" s="236"/>
      <c r="FE83" s="236"/>
      <c r="FF83" s="236"/>
      <c r="FG83" s="236"/>
      <c r="FH83" s="236"/>
      <c r="FI83" s="236"/>
      <c r="FJ83" s="236"/>
      <c r="FK83" s="236"/>
      <c r="FL83" s="236"/>
      <c r="FM83" s="236"/>
      <c r="FN83" s="236"/>
      <c r="FO83" s="236"/>
      <c r="FP83" s="236"/>
      <c r="FQ83" s="236"/>
      <c r="FR83" s="236"/>
      <c r="FS83" s="236"/>
      <c r="FT83" s="236"/>
      <c r="FU83" s="236"/>
      <c r="FV83" s="236"/>
      <c r="FW83" s="236"/>
      <c r="FX83" s="236"/>
      <c r="FY83" s="236"/>
      <c r="FZ83" s="236"/>
      <c r="GA83" s="236"/>
      <c r="GB83" s="236"/>
      <c r="GC83" s="236"/>
      <c r="GD83" s="236"/>
      <c r="GE83" s="236"/>
      <c r="GF83" s="236"/>
      <c r="GG83" s="236"/>
      <c r="GH83" s="236"/>
      <c r="GI83" s="236"/>
      <c r="GJ83" s="236"/>
      <c r="GK83" s="236"/>
      <c r="GL83" s="236"/>
      <c r="GM83" s="236"/>
      <c r="GN83" s="236"/>
      <c r="GO83" s="236"/>
      <c r="GP83" s="236"/>
      <c r="GQ83" s="236"/>
      <c r="GR83" s="236"/>
      <c r="GS83" s="236"/>
      <c r="GT83" s="236"/>
      <c r="GU83" s="236"/>
      <c r="GV83" s="236"/>
      <c r="GW83" s="236"/>
      <c r="GX83" s="236"/>
      <c r="GY83" s="236"/>
      <c r="GZ83" s="236"/>
      <c r="HA83" s="236"/>
      <c r="HB83" s="236"/>
      <c r="HC83" s="236"/>
      <c r="HD83" s="236"/>
      <c r="HE83" s="236"/>
      <c r="HF83" s="236"/>
      <c r="HG83" s="236"/>
      <c r="HH83" s="236"/>
      <c r="HI83" s="236"/>
      <c r="HJ83" s="236"/>
      <c r="HK83" s="236"/>
      <c r="HL83" s="236"/>
      <c r="HM83" s="236"/>
      <c r="HN83" s="236"/>
      <c r="HO83" s="236"/>
      <c r="HP83" s="236"/>
      <c r="HQ83" s="236"/>
      <c r="HR83" s="236"/>
      <c r="HS83" s="236"/>
      <c r="HT83" s="236"/>
      <c r="HU83" s="236"/>
      <c r="HV83" s="236"/>
      <c r="HW83" s="236"/>
      <c r="HX83" s="236"/>
      <c r="HY83" s="236"/>
      <c r="HZ83" s="236"/>
      <c r="IA83" s="236"/>
      <c r="IB83" s="236"/>
      <c r="IC83" s="236"/>
      <c r="ID83" s="236"/>
      <c r="IE83" s="236"/>
      <c r="IF83" s="236"/>
      <c r="IG83" s="236"/>
      <c r="IH83" s="236"/>
      <c r="II83" s="236"/>
      <c r="IJ83" s="236"/>
      <c r="IK83" s="236"/>
      <c r="IL83" s="236"/>
      <c r="IM83" s="236"/>
      <c r="IN83" s="236"/>
      <c r="IO83" s="236"/>
      <c r="IP83" s="236"/>
      <c r="IQ83" s="236"/>
      <c r="IR83" s="236"/>
      <c r="IS83" s="236"/>
      <c r="IT83" s="236"/>
      <c r="IU83" s="236"/>
      <c r="IV83" s="236"/>
      <c r="IW83" s="236"/>
    </row>
    <row r="84" spans="1:257" ht="16" thickBot="1" x14ac:dyDescent="0.3">
      <c r="A84" s="557" t="s">
        <v>219</v>
      </c>
      <c r="B84" s="558"/>
      <c r="C84" s="558"/>
      <c r="D84" s="558"/>
      <c r="E84" s="558"/>
      <c r="F84" s="558"/>
      <c r="G84" s="558"/>
      <c r="H84" s="558"/>
      <c r="I84" s="559"/>
      <c r="J84" s="236"/>
      <c r="K84" s="236"/>
      <c r="L84" s="236"/>
      <c r="M84" s="236"/>
      <c r="N84" s="236"/>
      <c r="O84" s="236"/>
      <c r="P84" s="258"/>
      <c r="Q84" s="258"/>
      <c r="R84" s="258"/>
      <c r="S84" s="258"/>
      <c r="T84" s="236"/>
      <c r="U84" s="236"/>
      <c r="V84" s="236"/>
      <c r="W84" s="236"/>
      <c r="X84" s="236"/>
      <c r="Y84" s="236"/>
      <c r="Z84" s="236"/>
      <c r="AA84" s="236"/>
      <c r="AB84" s="236"/>
      <c r="AC84" s="236"/>
      <c r="AD84" s="236"/>
      <c r="AE84" s="236"/>
      <c r="AF84" s="236"/>
      <c r="AG84" s="236"/>
      <c r="AH84" s="236"/>
      <c r="AI84" s="236"/>
      <c r="AJ84" s="236"/>
      <c r="AK84" s="236"/>
      <c r="AL84" s="236"/>
      <c r="AM84" s="236"/>
      <c r="AN84" s="236"/>
      <c r="AO84" s="236"/>
      <c r="AP84" s="236"/>
      <c r="AQ84" s="236"/>
      <c r="AR84" s="236"/>
      <c r="AS84" s="236"/>
      <c r="AT84" s="236"/>
      <c r="AU84" s="236"/>
      <c r="AV84" s="236"/>
      <c r="AW84" s="236"/>
      <c r="AX84" s="236"/>
      <c r="AY84" s="236"/>
      <c r="AZ84" s="236"/>
      <c r="BA84" s="236"/>
      <c r="BB84" s="236"/>
      <c r="BC84" s="236"/>
      <c r="BD84" s="236"/>
      <c r="BE84" s="236"/>
      <c r="BF84" s="236"/>
      <c r="BG84" s="236"/>
      <c r="BH84" s="236"/>
      <c r="BI84" s="236"/>
      <c r="BJ84" s="236"/>
      <c r="BK84" s="236"/>
      <c r="BL84" s="236"/>
      <c r="BM84" s="236"/>
      <c r="BN84" s="236"/>
      <c r="BO84" s="236"/>
      <c r="BP84" s="236"/>
      <c r="BQ84" s="236"/>
      <c r="BR84" s="236"/>
      <c r="BS84" s="236"/>
      <c r="BT84" s="236"/>
      <c r="BU84" s="236"/>
      <c r="BV84" s="236"/>
      <c r="BW84" s="236"/>
      <c r="BX84" s="236"/>
      <c r="BY84" s="236"/>
      <c r="BZ84" s="236"/>
      <c r="CA84" s="236"/>
      <c r="CB84" s="236"/>
      <c r="CC84" s="236"/>
      <c r="CD84" s="236"/>
      <c r="CE84" s="236"/>
      <c r="CF84" s="236"/>
      <c r="CG84" s="236"/>
      <c r="CH84" s="236"/>
      <c r="CI84" s="236"/>
      <c r="CJ84" s="236"/>
      <c r="CK84" s="236"/>
      <c r="CL84" s="236"/>
      <c r="CM84" s="236"/>
      <c r="CN84" s="236"/>
      <c r="CO84" s="236"/>
      <c r="CP84" s="236"/>
      <c r="CQ84" s="236"/>
      <c r="CR84" s="236"/>
      <c r="CS84" s="236"/>
      <c r="CT84" s="236"/>
      <c r="CU84" s="236"/>
      <c r="CV84" s="236"/>
      <c r="CW84" s="236"/>
      <c r="CX84" s="236"/>
      <c r="CY84" s="236"/>
      <c r="CZ84" s="236"/>
      <c r="DA84" s="236"/>
      <c r="DB84" s="236"/>
      <c r="DC84" s="236"/>
      <c r="DD84" s="236"/>
      <c r="DE84" s="236"/>
      <c r="DF84" s="236"/>
      <c r="DG84" s="236"/>
      <c r="DH84" s="236"/>
      <c r="DI84" s="236"/>
      <c r="DJ84" s="236"/>
      <c r="DK84" s="236"/>
      <c r="DL84" s="236"/>
      <c r="DM84" s="236"/>
      <c r="DN84" s="236"/>
      <c r="DO84" s="236"/>
      <c r="DP84" s="236"/>
      <c r="DQ84" s="236"/>
      <c r="DR84" s="236"/>
      <c r="DS84" s="236"/>
      <c r="DT84" s="236"/>
      <c r="DU84" s="236"/>
      <c r="DV84" s="236"/>
      <c r="DW84" s="236"/>
      <c r="DX84" s="236"/>
      <c r="DY84" s="236"/>
      <c r="DZ84" s="236"/>
      <c r="EA84" s="236"/>
      <c r="EB84" s="236"/>
      <c r="EC84" s="236"/>
      <c r="ED84" s="236"/>
      <c r="EE84" s="236"/>
      <c r="EF84" s="236"/>
      <c r="EG84" s="236"/>
      <c r="EH84" s="236"/>
      <c r="EI84" s="236"/>
      <c r="EJ84" s="236"/>
      <c r="EK84" s="236"/>
      <c r="EL84" s="236"/>
      <c r="EM84" s="236"/>
      <c r="EN84" s="236"/>
      <c r="EO84" s="236"/>
      <c r="EP84" s="236"/>
      <c r="EQ84" s="236"/>
      <c r="ER84" s="236"/>
      <c r="ES84" s="236"/>
      <c r="ET84" s="236"/>
      <c r="EU84" s="236"/>
      <c r="EV84" s="236"/>
      <c r="EW84" s="236"/>
      <c r="EX84" s="236"/>
      <c r="EY84" s="236"/>
      <c r="EZ84" s="236"/>
      <c r="FA84" s="236"/>
      <c r="FB84" s="236"/>
      <c r="FC84" s="236"/>
      <c r="FD84" s="236"/>
      <c r="FE84" s="236"/>
      <c r="FF84" s="236"/>
      <c r="FG84" s="236"/>
      <c r="FH84" s="236"/>
      <c r="FI84" s="236"/>
      <c r="FJ84" s="236"/>
      <c r="FK84" s="236"/>
      <c r="FL84" s="236"/>
      <c r="FM84" s="236"/>
      <c r="FN84" s="236"/>
      <c r="FO84" s="236"/>
      <c r="FP84" s="236"/>
      <c r="FQ84" s="236"/>
      <c r="FR84" s="236"/>
      <c r="FS84" s="236"/>
      <c r="FT84" s="236"/>
      <c r="FU84" s="236"/>
      <c r="FV84" s="236"/>
      <c r="FW84" s="236"/>
      <c r="FX84" s="236"/>
      <c r="FY84" s="236"/>
      <c r="FZ84" s="236"/>
      <c r="GA84" s="236"/>
      <c r="GB84" s="236"/>
      <c r="GC84" s="236"/>
      <c r="GD84" s="236"/>
      <c r="GE84" s="236"/>
      <c r="GF84" s="236"/>
      <c r="GG84" s="236"/>
      <c r="GH84" s="236"/>
      <c r="GI84" s="236"/>
      <c r="GJ84" s="236"/>
      <c r="GK84" s="236"/>
      <c r="GL84" s="236"/>
      <c r="GM84" s="236"/>
      <c r="GN84" s="236"/>
      <c r="GO84" s="236"/>
      <c r="GP84" s="236"/>
      <c r="GQ84" s="236"/>
      <c r="GR84" s="236"/>
      <c r="GS84" s="236"/>
      <c r="GT84" s="236"/>
      <c r="GU84" s="236"/>
      <c r="GV84" s="236"/>
      <c r="GW84" s="236"/>
      <c r="GX84" s="236"/>
      <c r="GY84" s="236"/>
      <c r="GZ84" s="236"/>
      <c r="HA84" s="236"/>
      <c r="HB84" s="236"/>
      <c r="HC84" s="236"/>
      <c r="HD84" s="236"/>
      <c r="HE84" s="236"/>
      <c r="HF84" s="236"/>
      <c r="HG84" s="236"/>
      <c r="HH84" s="236"/>
      <c r="HI84" s="236"/>
      <c r="HJ84" s="236"/>
      <c r="HK84" s="236"/>
      <c r="HL84" s="236"/>
      <c r="HM84" s="236"/>
      <c r="HN84" s="236"/>
      <c r="HO84" s="236"/>
      <c r="HP84" s="236"/>
      <c r="HQ84" s="236"/>
      <c r="HR84" s="236"/>
      <c r="HS84" s="236"/>
      <c r="HT84" s="236"/>
      <c r="HU84" s="236"/>
      <c r="HV84" s="236"/>
      <c r="HW84" s="236"/>
      <c r="HX84" s="236"/>
      <c r="HY84" s="236"/>
      <c r="HZ84" s="236"/>
      <c r="IA84" s="236"/>
      <c r="IB84" s="236"/>
      <c r="IC84" s="236"/>
      <c r="ID84" s="236"/>
      <c r="IE84" s="236"/>
      <c r="IF84" s="236"/>
      <c r="IG84" s="236"/>
      <c r="IH84" s="236"/>
      <c r="II84" s="236"/>
      <c r="IJ84" s="236"/>
      <c r="IK84" s="236"/>
      <c r="IL84" s="236"/>
      <c r="IM84" s="236"/>
      <c r="IN84" s="236"/>
      <c r="IO84" s="236"/>
      <c r="IP84" s="236"/>
      <c r="IQ84" s="236"/>
      <c r="IR84" s="236"/>
      <c r="IS84" s="236"/>
      <c r="IT84" s="236"/>
      <c r="IU84" s="236"/>
      <c r="IV84" s="236"/>
      <c r="IW84" s="236"/>
    </row>
    <row r="85" spans="1:257" x14ac:dyDescent="0.25">
      <c r="A85" s="221"/>
      <c r="B85" s="220"/>
      <c r="C85" s="220"/>
      <c r="D85" s="220"/>
      <c r="E85" s="220"/>
      <c r="F85" s="220"/>
      <c r="G85" s="220"/>
      <c r="H85" s="220"/>
      <c r="I85" s="222"/>
      <c r="J85" s="236"/>
      <c r="K85" s="236"/>
      <c r="L85" s="236"/>
      <c r="M85" s="236"/>
      <c r="N85" s="236"/>
      <c r="O85" s="236"/>
      <c r="P85" s="258"/>
      <c r="Q85" s="258"/>
      <c r="R85" s="258"/>
      <c r="S85" s="258"/>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236"/>
      <c r="AQ85" s="236"/>
      <c r="AR85" s="236"/>
      <c r="AS85" s="236"/>
      <c r="AT85" s="236"/>
      <c r="AU85" s="236"/>
      <c r="AV85" s="236"/>
      <c r="AW85" s="236"/>
      <c r="AX85" s="236"/>
      <c r="AY85" s="236"/>
      <c r="AZ85" s="236"/>
      <c r="BA85" s="236"/>
      <c r="BB85" s="236"/>
      <c r="BC85" s="236"/>
      <c r="BD85" s="236"/>
      <c r="BE85" s="236"/>
      <c r="BF85" s="236"/>
      <c r="BG85" s="236"/>
      <c r="BH85" s="236"/>
      <c r="BI85" s="236"/>
      <c r="BJ85" s="236"/>
      <c r="BK85" s="236"/>
      <c r="BL85" s="236"/>
      <c r="BM85" s="236"/>
      <c r="BN85" s="236"/>
      <c r="BO85" s="236"/>
      <c r="BP85" s="236"/>
      <c r="BQ85" s="236"/>
      <c r="BR85" s="236"/>
      <c r="BS85" s="236"/>
      <c r="BT85" s="236"/>
      <c r="BU85" s="236"/>
      <c r="BV85" s="236"/>
      <c r="BW85" s="236"/>
      <c r="BX85" s="236"/>
      <c r="BY85" s="236"/>
      <c r="BZ85" s="236"/>
      <c r="CA85" s="236"/>
      <c r="CB85" s="236"/>
      <c r="CC85" s="236"/>
      <c r="CD85" s="236"/>
      <c r="CE85" s="236"/>
      <c r="CF85" s="236"/>
      <c r="CG85" s="236"/>
      <c r="CH85" s="236"/>
      <c r="CI85" s="236"/>
      <c r="CJ85" s="236"/>
      <c r="CK85" s="236"/>
      <c r="CL85" s="236"/>
      <c r="CM85" s="236"/>
      <c r="CN85" s="236"/>
      <c r="CO85" s="236"/>
      <c r="CP85" s="236"/>
      <c r="CQ85" s="236"/>
      <c r="CR85" s="236"/>
      <c r="CS85" s="236"/>
      <c r="CT85" s="236"/>
      <c r="CU85" s="236"/>
      <c r="CV85" s="236"/>
      <c r="CW85" s="236"/>
      <c r="CX85" s="236"/>
      <c r="CY85" s="236"/>
      <c r="CZ85" s="236"/>
      <c r="DA85" s="236"/>
      <c r="DB85" s="236"/>
      <c r="DC85" s="236"/>
      <c r="DD85" s="236"/>
      <c r="DE85" s="236"/>
      <c r="DF85" s="236"/>
      <c r="DG85" s="236"/>
      <c r="DH85" s="236"/>
      <c r="DI85" s="236"/>
      <c r="DJ85" s="236"/>
      <c r="DK85" s="236"/>
      <c r="DL85" s="236"/>
      <c r="DM85" s="236"/>
      <c r="DN85" s="236"/>
      <c r="DO85" s="236"/>
      <c r="DP85" s="236"/>
      <c r="DQ85" s="236"/>
      <c r="DR85" s="236"/>
      <c r="DS85" s="236"/>
      <c r="DT85" s="236"/>
      <c r="DU85" s="236"/>
      <c r="DV85" s="236"/>
      <c r="DW85" s="236"/>
      <c r="DX85" s="236"/>
      <c r="DY85" s="236"/>
      <c r="DZ85" s="236"/>
      <c r="EA85" s="236"/>
      <c r="EB85" s="236"/>
      <c r="EC85" s="236"/>
      <c r="ED85" s="236"/>
      <c r="EE85" s="236"/>
      <c r="EF85" s="236"/>
      <c r="EG85" s="236"/>
      <c r="EH85" s="236"/>
      <c r="EI85" s="236"/>
      <c r="EJ85" s="236"/>
      <c r="EK85" s="236"/>
      <c r="EL85" s="236"/>
      <c r="EM85" s="236"/>
      <c r="EN85" s="236"/>
      <c r="EO85" s="236"/>
      <c r="EP85" s="236"/>
      <c r="EQ85" s="236"/>
      <c r="ER85" s="236"/>
      <c r="ES85" s="236"/>
      <c r="ET85" s="236"/>
      <c r="EU85" s="236"/>
      <c r="EV85" s="236"/>
      <c r="EW85" s="236"/>
      <c r="EX85" s="236"/>
      <c r="EY85" s="236"/>
      <c r="EZ85" s="236"/>
      <c r="FA85" s="236"/>
      <c r="FB85" s="236"/>
      <c r="FC85" s="236"/>
      <c r="FD85" s="236"/>
      <c r="FE85" s="236"/>
      <c r="FF85" s="236"/>
      <c r="FG85" s="236"/>
      <c r="FH85" s="236"/>
      <c r="FI85" s="236"/>
      <c r="FJ85" s="236"/>
      <c r="FK85" s="236"/>
      <c r="FL85" s="236"/>
      <c r="FM85" s="236"/>
      <c r="FN85" s="236"/>
      <c r="FO85" s="236"/>
      <c r="FP85" s="236"/>
      <c r="FQ85" s="236"/>
      <c r="FR85" s="236"/>
      <c r="FS85" s="236"/>
      <c r="FT85" s="236"/>
      <c r="FU85" s="236"/>
      <c r="FV85" s="236"/>
      <c r="FW85" s="236"/>
      <c r="FX85" s="236"/>
      <c r="FY85" s="236"/>
      <c r="FZ85" s="236"/>
      <c r="GA85" s="236"/>
      <c r="GB85" s="236"/>
      <c r="GC85" s="236"/>
      <c r="GD85" s="236"/>
      <c r="GE85" s="236"/>
      <c r="GF85" s="236"/>
      <c r="GG85" s="236"/>
      <c r="GH85" s="236"/>
      <c r="GI85" s="236"/>
      <c r="GJ85" s="236"/>
      <c r="GK85" s="236"/>
      <c r="GL85" s="236"/>
      <c r="GM85" s="236"/>
      <c r="GN85" s="236"/>
      <c r="GO85" s="236"/>
      <c r="GP85" s="236"/>
      <c r="GQ85" s="236"/>
      <c r="GR85" s="236"/>
      <c r="GS85" s="236"/>
      <c r="GT85" s="236"/>
      <c r="GU85" s="236"/>
      <c r="GV85" s="236"/>
      <c r="GW85" s="236"/>
      <c r="GX85" s="236"/>
      <c r="GY85" s="236"/>
      <c r="GZ85" s="236"/>
      <c r="HA85" s="236"/>
      <c r="HB85" s="236"/>
      <c r="HC85" s="236"/>
      <c r="HD85" s="236"/>
      <c r="HE85" s="236"/>
      <c r="HF85" s="236"/>
      <c r="HG85" s="236"/>
      <c r="HH85" s="236"/>
      <c r="HI85" s="236"/>
      <c r="HJ85" s="236"/>
      <c r="HK85" s="236"/>
      <c r="HL85" s="236"/>
      <c r="HM85" s="236"/>
      <c r="HN85" s="236"/>
      <c r="HO85" s="236"/>
      <c r="HP85" s="236"/>
      <c r="HQ85" s="236"/>
      <c r="HR85" s="236"/>
      <c r="HS85" s="236"/>
      <c r="HT85" s="236"/>
      <c r="HU85" s="236"/>
      <c r="HV85" s="236"/>
      <c r="HW85" s="236"/>
      <c r="HX85" s="236"/>
      <c r="HY85" s="236"/>
      <c r="HZ85" s="236"/>
      <c r="IA85" s="236"/>
      <c r="IB85" s="236"/>
      <c r="IC85" s="236"/>
      <c r="ID85" s="236"/>
      <c r="IE85" s="236"/>
      <c r="IF85" s="236"/>
      <c r="IG85" s="236"/>
      <c r="IH85" s="236"/>
      <c r="II85" s="236"/>
      <c r="IJ85" s="236"/>
      <c r="IK85" s="236"/>
      <c r="IL85" s="236"/>
      <c r="IM85" s="236"/>
      <c r="IN85" s="236"/>
      <c r="IO85" s="236"/>
      <c r="IP85" s="236"/>
      <c r="IQ85" s="236"/>
      <c r="IR85" s="236"/>
      <c r="IS85" s="236"/>
      <c r="IT85" s="236"/>
      <c r="IU85" s="236"/>
      <c r="IV85" s="236"/>
      <c r="IW85" s="236"/>
    </row>
    <row r="86" spans="1:257" ht="31.65" customHeight="1" x14ac:dyDescent="0.25">
      <c r="A86" s="587" t="s">
        <v>228</v>
      </c>
      <c r="B86" s="588"/>
      <c r="C86" s="588"/>
      <c r="D86" s="588"/>
      <c r="E86" s="588"/>
      <c r="F86" s="588"/>
      <c r="G86" s="588"/>
      <c r="H86" s="588"/>
      <c r="I86" s="589"/>
      <c r="J86" s="236"/>
      <c r="K86" s="236"/>
      <c r="L86" s="236"/>
      <c r="M86" s="236"/>
      <c r="N86" s="236"/>
      <c r="O86" s="236"/>
      <c r="P86" s="258"/>
      <c r="Q86" s="258"/>
      <c r="R86" s="258"/>
      <c r="S86" s="258"/>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c r="BG86" s="236"/>
      <c r="BH86" s="236"/>
      <c r="BI86" s="236"/>
      <c r="BJ86" s="236"/>
      <c r="BK86" s="236"/>
      <c r="BL86" s="236"/>
      <c r="BM86" s="236"/>
      <c r="BN86" s="236"/>
      <c r="BO86" s="236"/>
      <c r="BP86" s="236"/>
      <c r="BQ86" s="236"/>
      <c r="BR86" s="236"/>
      <c r="BS86" s="236"/>
      <c r="BT86" s="236"/>
      <c r="BU86" s="236"/>
      <c r="BV86" s="236"/>
      <c r="BW86" s="236"/>
      <c r="BX86" s="236"/>
      <c r="BY86" s="236"/>
      <c r="BZ86" s="236"/>
      <c r="CA86" s="236"/>
      <c r="CB86" s="236"/>
      <c r="CC86" s="236"/>
      <c r="CD86" s="236"/>
      <c r="CE86" s="236"/>
      <c r="CF86" s="236"/>
      <c r="CG86" s="236"/>
      <c r="CH86" s="236"/>
      <c r="CI86" s="236"/>
      <c r="CJ86" s="236"/>
      <c r="CK86" s="236"/>
      <c r="CL86" s="236"/>
      <c r="CM86" s="236"/>
      <c r="CN86" s="236"/>
      <c r="CO86" s="236"/>
      <c r="CP86" s="236"/>
      <c r="CQ86" s="236"/>
      <c r="CR86" s="236"/>
      <c r="CS86" s="236"/>
      <c r="CT86" s="236"/>
      <c r="CU86" s="236"/>
      <c r="CV86" s="236"/>
      <c r="CW86" s="236"/>
      <c r="CX86" s="236"/>
      <c r="CY86" s="236"/>
      <c r="CZ86" s="236"/>
      <c r="DA86" s="236"/>
      <c r="DB86" s="236"/>
      <c r="DC86" s="236"/>
      <c r="DD86" s="236"/>
      <c r="DE86" s="236"/>
      <c r="DF86" s="236"/>
      <c r="DG86" s="236"/>
      <c r="DH86" s="236"/>
      <c r="DI86" s="236"/>
      <c r="DJ86" s="236"/>
      <c r="DK86" s="236"/>
      <c r="DL86" s="236"/>
      <c r="DM86" s="236"/>
      <c r="DN86" s="236"/>
      <c r="DO86" s="236"/>
      <c r="DP86" s="236"/>
      <c r="DQ86" s="236"/>
      <c r="DR86" s="236"/>
      <c r="DS86" s="236"/>
      <c r="DT86" s="236"/>
      <c r="DU86" s="236"/>
      <c r="DV86" s="236"/>
      <c r="DW86" s="236"/>
      <c r="DX86" s="236"/>
      <c r="DY86" s="236"/>
      <c r="DZ86" s="236"/>
      <c r="EA86" s="236"/>
      <c r="EB86" s="236"/>
      <c r="EC86" s="236"/>
      <c r="ED86" s="236"/>
      <c r="EE86" s="236"/>
      <c r="EF86" s="236"/>
      <c r="EG86" s="236"/>
      <c r="EH86" s="236"/>
      <c r="EI86" s="236"/>
      <c r="EJ86" s="236"/>
      <c r="EK86" s="236"/>
      <c r="EL86" s="236"/>
      <c r="EM86" s="236"/>
      <c r="EN86" s="236"/>
      <c r="EO86" s="236"/>
      <c r="EP86" s="236"/>
      <c r="EQ86" s="236"/>
      <c r="ER86" s="236"/>
      <c r="ES86" s="236"/>
      <c r="ET86" s="236"/>
      <c r="EU86" s="236"/>
      <c r="EV86" s="236"/>
      <c r="EW86" s="236"/>
      <c r="EX86" s="236"/>
      <c r="EY86" s="236"/>
      <c r="EZ86" s="236"/>
      <c r="FA86" s="236"/>
      <c r="FB86" s="236"/>
      <c r="FC86" s="236"/>
      <c r="FD86" s="236"/>
      <c r="FE86" s="236"/>
      <c r="FF86" s="236"/>
      <c r="FG86" s="236"/>
      <c r="FH86" s="236"/>
      <c r="FI86" s="236"/>
      <c r="FJ86" s="236"/>
      <c r="FK86" s="236"/>
      <c r="FL86" s="236"/>
      <c r="FM86" s="236"/>
      <c r="FN86" s="236"/>
      <c r="FO86" s="236"/>
      <c r="FP86" s="236"/>
      <c r="FQ86" s="236"/>
      <c r="FR86" s="236"/>
      <c r="FS86" s="236"/>
      <c r="FT86" s="236"/>
      <c r="FU86" s="236"/>
      <c r="FV86" s="236"/>
      <c r="FW86" s="236"/>
      <c r="FX86" s="236"/>
      <c r="FY86" s="236"/>
      <c r="FZ86" s="236"/>
      <c r="GA86" s="236"/>
      <c r="GB86" s="236"/>
      <c r="GC86" s="236"/>
      <c r="GD86" s="236"/>
      <c r="GE86" s="236"/>
      <c r="GF86" s="236"/>
      <c r="GG86" s="236"/>
      <c r="GH86" s="236"/>
      <c r="GI86" s="236"/>
      <c r="GJ86" s="236"/>
      <c r="GK86" s="236"/>
      <c r="GL86" s="236"/>
      <c r="GM86" s="236"/>
      <c r="GN86" s="236"/>
      <c r="GO86" s="236"/>
      <c r="GP86" s="236"/>
      <c r="GQ86" s="236"/>
      <c r="GR86" s="236"/>
      <c r="GS86" s="236"/>
      <c r="GT86" s="236"/>
      <c r="GU86" s="236"/>
      <c r="GV86" s="236"/>
      <c r="GW86" s="236"/>
      <c r="GX86" s="236"/>
      <c r="GY86" s="236"/>
      <c r="GZ86" s="236"/>
      <c r="HA86" s="236"/>
      <c r="HB86" s="236"/>
      <c r="HC86" s="236"/>
      <c r="HD86" s="236"/>
      <c r="HE86" s="236"/>
      <c r="HF86" s="236"/>
      <c r="HG86" s="236"/>
      <c r="HH86" s="236"/>
      <c r="HI86" s="236"/>
      <c r="HJ86" s="236"/>
      <c r="HK86" s="236"/>
      <c r="HL86" s="236"/>
      <c r="HM86" s="236"/>
      <c r="HN86" s="236"/>
      <c r="HO86" s="236"/>
      <c r="HP86" s="236"/>
      <c r="HQ86" s="236"/>
      <c r="HR86" s="236"/>
      <c r="HS86" s="236"/>
      <c r="HT86" s="236"/>
      <c r="HU86" s="236"/>
      <c r="HV86" s="236"/>
      <c r="HW86" s="236"/>
      <c r="HX86" s="236"/>
      <c r="HY86" s="236"/>
      <c r="HZ86" s="236"/>
      <c r="IA86" s="236"/>
      <c r="IB86" s="236"/>
      <c r="IC86" s="236"/>
      <c r="ID86" s="236"/>
      <c r="IE86" s="236"/>
      <c r="IF86" s="236"/>
      <c r="IG86" s="236"/>
      <c r="IH86" s="236"/>
      <c r="II86" s="236"/>
      <c r="IJ86" s="236"/>
      <c r="IK86" s="236"/>
      <c r="IL86" s="236"/>
      <c r="IM86" s="236"/>
      <c r="IN86" s="236"/>
      <c r="IO86" s="236"/>
      <c r="IP86" s="236"/>
      <c r="IQ86" s="236"/>
      <c r="IR86" s="236"/>
      <c r="IS86" s="236"/>
      <c r="IT86" s="236"/>
      <c r="IU86" s="236"/>
      <c r="IV86" s="236"/>
      <c r="IW86" s="236"/>
    </row>
    <row r="87" spans="1:257" ht="15.75" customHeight="1" x14ac:dyDescent="0.25">
      <c r="A87" s="640" t="s">
        <v>310</v>
      </c>
      <c r="B87" s="641"/>
      <c r="C87" s="686"/>
      <c r="D87" s="1" t="s">
        <v>25</v>
      </c>
      <c r="E87" s="646" t="s">
        <v>229</v>
      </c>
      <c r="F87" s="647"/>
      <c r="G87" s="648"/>
      <c r="H87" s="10"/>
      <c r="I87" s="690">
        <f>D88</f>
        <v>336.36</v>
      </c>
      <c r="J87" s="236"/>
      <c r="K87" s="236"/>
      <c r="L87" s="236"/>
      <c r="M87" s="236"/>
      <c r="N87" s="236"/>
      <c r="O87" s="236"/>
      <c r="P87" s="258"/>
      <c r="Q87" s="258"/>
      <c r="R87" s="258"/>
      <c r="S87" s="258"/>
      <c r="T87" s="236"/>
      <c r="U87" s="236"/>
      <c r="V87" s="236"/>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c r="BQ87" s="236"/>
      <c r="BR87" s="236"/>
      <c r="BS87" s="236"/>
      <c r="BT87" s="236"/>
      <c r="BU87" s="236"/>
      <c r="BV87" s="236"/>
      <c r="BW87" s="236"/>
      <c r="BX87" s="236"/>
      <c r="BY87" s="236"/>
      <c r="BZ87" s="236"/>
      <c r="CA87" s="236"/>
      <c r="CB87" s="236"/>
      <c r="CC87" s="236"/>
      <c r="CD87" s="236"/>
      <c r="CE87" s="236"/>
      <c r="CF87" s="236"/>
      <c r="CG87" s="236"/>
      <c r="CH87" s="236"/>
      <c r="CI87" s="236"/>
      <c r="CJ87" s="236"/>
      <c r="CK87" s="236"/>
      <c r="CL87" s="236"/>
      <c r="CM87" s="236"/>
      <c r="CN87" s="236"/>
      <c r="CO87" s="236"/>
      <c r="CP87" s="236"/>
      <c r="CQ87" s="236"/>
      <c r="CR87" s="236"/>
      <c r="CS87" s="236"/>
      <c r="CT87" s="236"/>
      <c r="CU87" s="236"/>
      <c r="CV87" s="236"/>
      <c r="CW87" s="236"/>
      <c r="CX87" s="236"/>
      <c r="CY87" s="236"/>
      <c r="CZ87" s="236"/>
      <c r="DA87" s="236"/>
      <c r="DB87" s="236"/>
      <c r="DC87" s="236"/>
      <c r="DD87" s="236"/>
      <c r="DE87" s="236"/>
      <c r="DF87" s="236"/>
      <c r="DG87" s="236"/>
      <c r="DH87" s="236"/>
      <c r="DI87" s="236"/>
      <c r="DJ87" s="236"/>
      <c r="DK87" s="236"/>
      <c r="DL87" s="236"/>
      <c r="DM87" s="236"/>
      <c r="DN87" s="236"/>
      <c r="DO87" s="236"/>
      <c r="DP87" s="236"/>
      <c r="DQ87" s="236"/>
      <c r="DR87" s="236"/>
      <c r="DS87" s="236"/>
      <c r="DT87" s="236"/>
      <c r="DU87" s="236"/>
      <c r="DV87" s="236"/>
      <c r="DW87" s="236"/>
      <c r="DX87" s="236"/>
      <c r="DY87" s="236"/>
      <c r="DZ87" s="236"/>
      <c r="EA87" s="236"/>
      <c r="EB87" s="236"/>
      <c r="EC87" s="236"/>
      <c r="ED87" s="236"/>
      <c r="EE87" s="236"/>
      <c r="EF87" s="236"/>
      <c r="EG87" s="236"/>
      <c r="EH87" s="236"/>
      <c r="EI87" s="236"/>
      <c r="EJ87" s="236"/>
      <c r="EK87" s="236"/>
      <c r="EL87" s="236"/>
      <c r="EM87" s="236"/>
      <c r="EN87" s="236"/>
      <c r="EO87" s="236"/>
      <c r="EP87" s="236"/>
      <c r="EQ87" s="236"/>
      <c r="ER87" s="236"/>
      <c r="ES87" s="236"/>
      <c r="ET87" s="236"/>
      <c r="EU87" s="236"/>
      <c r="EV87" s="236"/>
      <c r="EW87" s="236"/>
      <c r="EX87" s="236"/>
      <c r="EY87" s="236"/>
      <c r="EZ87" s="236"/>
      <c r="FA87" s="236"/>
      <c r="FB87" s="236"/>
      <c r="FC87" s="236"/>
      <c r="FD87" s="236"/>
      <c r="FE87" s="236"/>
      <c r="FF87" s="236"/>
      <c r="FG87" s="236"/>
      <c r="FH87" s="236"/>
      <c r="FI87" s="236"/>
      <c r="FJ87" s="236"/>
      <c r="FK87" s="236"/>
      <c r="FL87" s="236"/>
      <c r="FM87" s="236"/>
      <c r="FN87" s="236"/>
      <c r="FO87" s="236"/>
      <c r="FP87" s="236"/>
      <c r="FQ87" s="236"/>
      <c r="FR87" s="236"/>
      <c r="FS87" s="236"/>
      <c r="FT87" s="236"/>
      <c r="FU87" s="236"/>
      <c r="FV87" s="236"/>
      <c r="FW87" s="236"/>
      <c r="FX87" s="236"/>
      <c r="FY87" s="236"/>
      <c r="FZ87" s="236"/>
      <c r="GA87" s="236"/>
      <c r="GB87" s="236"/>
      <c r="GC87" s="236"/>
      <c r="GD87" s="236"/>
      <c r="GE87" s="236"/>
      <c r="GF87" s="236"/>
      <c r="GG87" s="236"/>
      <c r="GH87" s="236"/>
      <c r="GI87" s="236"/>
      <c r="GJ87" s="236"/>
      <c r="GK87" s="236"/>
      <c r="GL87" s="236"/>
      <c r="GM87" s="236"/>
      <c r="GN87" s="236"/>
      <c r="GO87" s="236"/>
      <c r="GP87" s="236"/>
      <c r="GQ87" s="236"/>
      <c r="GR87" s="236"/>
      <c r="GS87" s="236"/>
      <c r="GT87" s="236"/>
      <c r="GU87" s="236"/>
      <c r="GV87" s="236"/>
      <c r="GW87" s="236"/>
      <c r="GX87" s="236"/>
      <c r="GY87" s="236"/>
      <c r="GZ87" s="236"/>
      <c r="HA87" s="236"/>
      <c r="HB87" s="236"/>
      <c r="HC87" s="236"/>
      <c r="HD87" s="236"/>
      <c r="HE87" s="236"/>
      <c r="HF87" s="236"/>
      <c r="HG87" s="236"/>
      <c r="HH87" s="236"/>
      <c r="HI87" s="236"/>
      <c r="HJ87" s="236"/>
      <c r="HK87" s="236"/>
      <c r="HL87" s="236"/>
      <c r="HM87" s="236"/>
      <c r="HN87" s="236"/>
      <c r="HO87" s="236"/>
      <c r="HP87" s="236"/>
      <c r="HQ87" s="236"/>
      <c r="HR87" s="236"/>
      <c r="HS87" s="236"/>
      <c r="HT87" s="236"/>
      <c r="HU87" s="236"/>
      <c r="HV87" s="236"/>
      <c r="HW87" s="236"/>
      <c r="HX87" s="236"/>
      <c r="HY87" s="236"/>
      <c r="HZ87" s="236"/>
      <c r="IA87" s="236"/>
      <c r="IB87" s="236"/>
      <c r="IC87" s="236"/>
      <c r="ID87" s="236"/>
      <c r="IE87" s="236"/>
      <c r="IF87" s="236"/>
      <c r="IG87" s="236"/>
      <c r="IH87" s="236"/>
      <c r="II87" s="236"/>
      <c r="IJ87" s="236"/>
      <c r="IK87" s="236"/>
      <c r="IL87" s="236"/>
      <c r="IM87" s="236"/>
      <c r="IN87" s="236"/>
      <c r="IO87" s="236"/>
      <c r="IP87" s="236"/>
      <c r="IQ87" s="236"/>
      <c r="IR87" s="236"/>
      <c r="IS87" s="236"/>
      <c r="IT87" s="236"/>
      <c r="IU87" s="236"/>
      <c r="IV87" s="236"/>
      <c r="IW87" s="236"/>
    </row>
    <row r="88" spans="1:257" ht="15" customHeight="1" x14ac:dyDescent="0.25">
      <c r="A88" s="687"/>
      <c r="B88" s="688"/>
      <c r="C88" s="689"/>
      <c r="D88" s="224">
        <v>336.36</v>
      </c>
      <c r="E88" s="649"/>
      <c r="F88" s="650"/>
      <c r="G88" s="651"/>
      <c r="H88" s="10"/>
      <c r="I88" s="691"/>
      <c r="J88" s="236"/>
      <c r="K88" s="236"/>
      <c r="L88" s="236"/>
      <c r="M88" s="236"/>
      <c r="N88" s="236"/>
      <c r="O88" s="236"/>
      <c r="P88" s="258"/>
      <c r="Q88" s="258"/>
      <c r="R88" s="258"/>
      <c r="S88" s="258"/>
      <c r="T88" s="236"/>
      <c r="U88" s="236"/>
      <c r="V88" s="236"/>
      <c r="W88" s="236"/>
      <c r="X88" s="236"/>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6"/>
      <c r="BR88" s="236"/>
      <c r="BS88" s="236"/>
      <c r="BT88" s="236"/>
      <c r="BU88" s="236"/>
      <c r="BV88" s="236"/>
      <c r="BW88" s="236"/>
      <c r="BX88" s="236"/>
      <c r="BY88" s="236"/>
      <c r="BZ88" s="236"/>
      <c r="CA88" s="236"/>
      <c r="CB88" s="236"/>
      <c r="CC88" s="236"/>
      <c r="CD88" s="236"/>
      <c r="CE88" s="236"/>
      <c r="CF88" s="236"/>
      <c r="CG88" s="236"/>
      <c r="CH88" s="236"/>
      <c r="CI88" s="236"/>
      <c r="CJ88" s="236"/>
      <c r="CK88" s="236"/>
      <c r="CL88" s="236"/>
      <c r="CM88" s="236"/>
      <c r="CN88" s="236"/>
      <c r="CO88" s="236"/>
      <c r="CP88" s="236"/>
      <c r="CQ88" s="236"/>
      <c r="CR88" s="236"/>
      <c r="CS88" s="236"/>
      <c r="CT88" s="236"/>
      <c r="CU88" s="236"/>
      <c r="CV88" s="236"/>
      <c r="CW88" s="236"/>
      <c r="CX88" s="236"/>
      <c r="CY88" s="236"/>
      <c r="CZ88" s="236"/>
      <c r="DA88" s="236"/>
      <c r="DB88" s="236"/>
      <c r="DC88" s="236"/>
      <c r="DD88" s="236"/>
      <c r="DE88" s="236"/>
      <c r="DF88" s="236"/>
      <c r="DG88" s="236"/>
      <c r="DH88" s="236"/>
      <c r="DI88" s="236"/>
      <c r="DJ88" s="236"/>
      <c r="DK88" s="236"/>
      <c r="DL88" s="236"/>
      <c r="DM88" s="236"/>
      <c r="DN88" s="236"/>
      <c r="DO88" s="236"/>
      <c r="DP88" s="236"/>
      <c r="DQ88" s="236"/>
      <c r="DR88" s="236"/>
      <c r="DS88" s="236"/>
      <c r="DT88" s="236"/>
      <c r="DU88" s="236"/>
      <c r="DV88" s="236"/>
      <c r="DW88" s="236"/>
      <c r="DX88" s="236"/>
      <c r="DY88" s="236"/>
      <c r="DZ88" s="236"/>
      <c r="EA88" s="236"/>
      <c r="EB88" s="236"/>
      <c r="EC88" s="236"/>
      <c r="ED88" s="236"/>
      <c r="EE88" s="236"/>
      <c r="EF88" s="236"/>
      <c r="EG88" s="236"/>
      <c r="EH88" s="236"/>
      <c r="EI88" s="236"/>
      <c r="EJ88" s="236"/>
      <c r="EK88" s="236"/>
      <c r="EL88" s="236"/>
      <c r="EM88" s="236"/>
      <c r="EN88" s="236"/>
      <c r="EO88" s="236"/>
      <c r="EP88" s="236"/>
      <c r="EQ88" s="236"/>
      <c r="ER88" s="236"/>
      <c r="ES88" s="236"/>
      <c r="ET88" s="236"/>
      <c r="EU88" s="236"/>
      <c r="EV88" s="236"/>
      <c r="EW88" s="236"/>
      <c r="EX88" s="236"/>
      <c r="EY88" s="236"/>
      <c r="EZ88" s="236"/>
      <c r="FA88" s="236"/>
      <c r="FB88" s="236"/>
      <c r="FC88" s="236"/>
      <c r="FD88" s="236"/>
      <c r="FE88" s="236"/>
      <c r="FF88" s="236"/>
      <c r="FG88" s="236"/>
      <c r="FH88" s="236"/>
      <c r="FI88" s="236"/>
      <c r="FJ88" s="236"/>
      <c r="FK88" s="236"/>
      <c r="FL88" s="236"/>
      <c r="FM88" s="236"/>
      <c r="FN88" s="236"/>
      <c r="FO88" s="236"/>
      <c r="FP88" s="236"/>
      <c r="FQ88" s="236"/>
      <c r="FR88" s="236"/>
      <c r="FS88" s="236"/>
      <c r="FT88" s="236"/>
      <c r="FU88" s="236"/>
      <c r="FV88" s="236"/>
      <c r="FW88" s="236"/>
      <c r="FX88" s="236"/>
      <c r="FY88" s="236"/>
      <c r="FZ88" s="236"/>
      <c r="GA88" s="236"/>
      <c r="GB88" s="236"/>
      <c r="GC88" s="236"/>
      <c r="GD88" s="236"/>
      <c r="GE88" s="236"/>
      <c r="GF88" s="236"/>
      <c r="GG88" s="236"/>
      <c r="GH88" s="236"/>
      <c r="GI88" s="236"/>
      <c r="GJ88" s="236"/>
      <c r="GK88" s="236"/>
      <c r="GL88" s="236"/>
      <c r="GM88" s="236"/>
      <c r="GN88" s="236"/>
      <c r="GO88" s="236"/>
      <c r="GP88" s="236"/>
      <c r="GQ88" s="236"/>
      <c r="GR88" s="236"/>
      <c r="GS88" s="236"/>
      <c r="GT88" s="236"/>
      <c r="GU88" s="236"/>
      <c r="GV88" s="236"/>
      <c r="GW88" s="236"/>
      <c r="GX88" s="236"/>
      <c r="GY88" s="236"/>
      <c r="GZ88" s="236"/>
      <c r="HA88" s="236"/>
      <c r="HB88" s="236"/>
      <c r="HC88" s="236"/>
      <c r="HD88" s="236"/>
      <c r="HE88" s="236"/>
      <c r="HF88" s="236"/>
      <c r="HG88" s="236"/>
      <c r="HH88" s="236"/>
      <c r="HI88" s="236"/>
      <c r="HJ88" s="236"/>
      <c r="HK88" s="236"/>
      <c r="HL88" s="236"/>
      <c r="HM88" s="236"/>
      <c r="HN88" s="236"/>
      <c r="HO88" s="236"/>
      <c r="HP88" s="236"/>
      <c r="HQ88" s="236"/>
      <c r="HR88" s="236"/>
      <c r="HS88" s="236"/>
      <c r="HT88" s="236"/>
      <c r="HU88" s="236"/>
      <c r="HV88" s="236"/>
      <c r="HW88" s="236"/>
      <c r="HX88" s="236"/>
      <c r="HY88" s="236"/>
      <c r="HZ88" s="236"/>
      <c r="IA88" s="236"/>
      <c r="IB88" s="236"/>
      <c r="IC88" s="236"/>
      <c r="ID88" s="236"/>
      <c r="IE88" s="236"/>
      <c r="IF88" s="236"/>
      <c r="IG88" s="236"/>
      <c r="IH88" s="236"/>
      <c r="II88" s="236"/>
      <c r="IJ88" s="236"/>
      <c r="IK88" s="236"/>
      <c r="IL88" s="236"/>
      <c r="IM88" s="236"/>
      <c r="IN88" s="236"/>
      <c r="IO88" s="236"/>
      <c r="IP88" s="236"/>
      <c r="IQ88" s="236"/>
      <c r="IR88" s="236"/>
      <c r="IS88" s="236"/>
      <c r="IT88" s="236"/>
      <c r="IU88" s="236"/>
      <c r="IV88" s="236"/>
      <c r="IW88" s="236"/>
    </row>
    <row r="89" spans="1:257" ht="33.9" customHeight="1" thickBot="1" x14ac:dyDescent="0.3">
      <c r="A89" s="683" t="s">
        <v>267</v>
      </c>
      <c r="B89" s="684"/>
      <c r="C89" s="684"/>
      <c r="D89" s="684"/>
      <c r="E89" s="684"/>
      <c r="F89" s="684"/>
      <c r="G89" s="684"/>
      <c r="H89" s="684"/>
      <c r="I89" s="685"/>
      <c r="J89" s="236"/>
    </row>
    <row r="90" spans="1:257" ht="16" thickBot="1" x14ac:dyDescent="0.3">
      <c r="A90" s="692"/>
      <c r="B90" s="692"/>
      <c r="C90" s="692"/>
      <c r="D90" s="692"/>
      <c r="E90" s="692"/>
      <c r="F90" s="692"/>
      <c r="G90" s="692"/>
      <c r="H90" s="692"/>
      <c r="I90" s="692"/>
      <c r="J90" s="236"/>
    </row>
    <row r="91" spans="1:257" ht="18" x14ac:dyDescent="0.25">
      <c r="A91" s="670" t="s">
        <v>12</v>
      </c>
      <c r="B91" s="671"/>
      <c r="C91" s="671"/>
      <c r="D91" s="273"/>
      <c r="E91" s="273"/>
      <c r="F91" s="273"/>
      <c r="G91" s="274" t="s">
        <v>50</v>
      </c>
      <c r="H91" s="275"/>
      <c r="I91" s="276">
        <f>SUM(I94:I123)</f>
        <v>660</v>
      </c>
      <c r="J91" s="277" t="s">
        <v>41</v>
      </c>
      <c r="K91" s="236"/>
      <c r="L91" s="236"/>
      <c r="M91" s="236"/>
      <c r="N91" s="236"/>
      <c r="O91" s="236"/>
      <c r="P91" s="258"/>
      <c r="Q91" s="258"/>
      <c r="R91" s="258"/>
      <c r="S91" s="258"/>
      <c r="T91" s="236"/>
      <c r="U91" s="236"/>
      <c r="V91" s="236"/>
      <c r="W91" s="236"/>
      <c r="X91" s="236"/>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c r="BG91" s="236"/>
      <c r="BH91" s="236"/>
      <c r="BI91" s="236"/>
      <c r="BJ91" s="236"/>
      <c r="BK91" s="236"/>
      <c r="BL91" s="236"/>
      <c r="BM91" s="236"/>
      <c r="BN91" s="236"/>
      <c r="BO91" s="236"/>
      <c r="BP91" s="236"/>
      <c r="BQ91" s="236"/>
      <c r="BR91" s="236"/>
      <c r="BS91" s="236"/>
      <c r="BT91" s="236"/>
      <c r="BU91" s="236"/>
      <c r="BV91" s="236"/>
      <c r="BW91" s="236"/>
      <c r="BX91" s="236"/>
      <c r="BY91" s="236"/>
      <c r="BZ91" s="236"/>
      <c r="CA91" s="236"/>
      <c r="CB91" s="236"/>
      <c r="CC91" s="236"/>
      <c r="CD91" s="236"/>
      <c r="CE91" s="236"/>
      <c r="CF91" s="236"/>
      <c r="CG91" s="236"/>
      <c r="CH91" s="236"/>
      <c r="CI91" s="236"/>
      <c r="CJ91" s="236"/>
      <c r="CK91" s="236"/>
      <c r="CL91" s="236"/>
      <c r="CM91" s="236"/>
      <c r="CN91" s="236"/>
      <c r="CO91" s="236"/>
      <c r="CP91" s="236"/>
      <c r="CQ91" s="236"/>
      <c r="CR91" s="236"/>
      <c r="CS91" s="236"/>
      <c r="CT91" s="236"/>
      <c r="CU91" s="236"/>
      <c r="CV91" s="236"/>
      <c r="CW91" s="236"/>
      <c r="CX91" s="236"/>
      <c r="CY91" s="236"/>
      <c r="CZ91" s="236"/>
      <c r="DA91" s="236"/>
      <c r="DB91" s="236"/>
      <c r="DC91" s="236"/>
      <c r="DD91" s="236"/>
      <c r="DE91" s="236"/>
      <c r="DF91" s="236"/>
      <c r="DG91" s="236"/>
      <c r="DH91" s="236"/>
      <c r="DI91" s="236"/>
      <c r="DJ91" s="236"/>
      <c r="DK91" s="236"/>
      <c r="DL91" s="236"/>
      <c r="DM91" s="236"/>
      <c r="DN91" s="236"/>
      <c r="DO91" s="236"/>
      <c r="DP91" s="236"/>
      <c r="DQ91" s="236"/>
      <c r="DR91" s="236"/>
      <c r="DS91" s="236"/>
      <c r="DT91" s="236"/>
      <c r="DU91" s="236"/>
      <c r="DV91" s="236"/>
      <c r="DW91" s="236"/>
      <c r="DX91" s="236"/>
      <c r="DY91" s="236"/>
      <c r="DZ91" s="236"/>
      <c r="EA91" s="236"/>
      <c r="EB91" s="236"/>
      <c r="EC91" s="236"/>
      <c r="ED91" s="236"/>
      <c r="EE91" s="236"/>
      <c r="EF91" s="236"/>
      <c r="EG91" s="236"/>
      <c r="EH91" s="236"/>
      <c r="EI91" s="236"/>
      <c r="EJ91" s="236"/>
      <c r="EK91" s="236"/>
      <c r="EL91" s="236"/>
      <c r="EM91" s="236"/>
      <c r="EN91" s="236"/>
      <c r="EO91" s="236"/>
      <c r="EP91" s="236"/>
      <c r="EQ91" s="236"/>
      <c r="ER91" s="236"/>
      <c r="ES91" s="236"/>
      <c r="ET91" s="236"/>
      <c r="EU91" s="236"/>
      <c r="EV91" s="236"/>
      <c r="EW91" s="236"/>
      <c r="EX91" s="236"/>
      <c r="EY91" s="236"/>
      <c r="EZ91" s="236"/>
      <c r="FA91" s="236"/>
      <c r="FB91" s="236"/>
      <c r="FC91" s="236"/>
      <c r="FD91" s="236"/>
      <c r="FE91" s="236"/>
      <c r="FF91" s="236"/>
      <c r="FG91" s="236"/>
      <c r="FH91" s="236"/>
      <c r="FI91" s="236"/>
      <c r="FJ91" s="236"/>
      <c r="FK91" s="236"/>
      <c r="FL91" s="236"/>
      <c r="FM91" s="236"/>
      <c r="FN91" s="236"/>
      <c r="FO91" s="236"/>
      <c r="FP91" s="236"/>
      <c r="FQ91" s="236"/>
      <c r="FR91" s="236"/>
      <c r="FS91" s="236"/>
      <c r="FT91" s="236"/>
      <c r="FU91" s="236"/>
      <c r="FV91" s="236"/>
      <c r="FW91" s="236"/>
      <c r="FX91" s="236"/>
      <c r="FY91" s="236"/>
      <c r="FZ91" s="236"/>
      <c r="GA91" s="236"/>
      <c r="GB91" s="236"/>
      <c r="GC91" s="236"/>
      <c r="GD91" s="236"/>
      <c r="GE91" s="236"/>
      <c r="GF91" s="236"/>
      <c r="GG91" s="236"/>
      <c r="GH91" s="236"/>
      <c r="GI91" s="236"/>
      <c r="GJ91" s="236"/>
      <c r="GK91" s="236"/>
      <c r="GL91" s="236"/>
      <c r="GM91" s="236"/>
      <c r="GN91" s="236"/>
      <c r="GO91" s="236"/>
      <c r="GP91" s="236"/>
      <c r="GQ91" s="236"/>
      <c r="GR91" s="236"/>
      <c r="GS91" s="236"/>
      <c r="GT91" s="236"/>
      <c r="GU91" s="236"/>
      <c r="GV91" s="236"/>
      <c r="GW91" s="236"/>
      <c r="GX91" s="236"/>
      <c r="GY91" s="236"/>
      <c r="GZ91" s="236"/>
      <c r="HA91" s="236"/>
      <c r="HB91" s="236"/>
      <c r="HC91" s="236"/>
      <c r="HD91" s="236"/>
      <c r="HE91" s="236"/>
      <c r="HF91" s="236"/>
      <c r="HG91" s="236"/>
      <c r="HH91" s="236"/>
      <c r="HI91" s="236"/>
      <c r="HJ91" s="236"/>
      <c r="HK91" s="236"/>
      <c r="HL91" s="236"/>
      <c r="HM91" s="236"/>
      <c r="HN91" s="236"/>
      <c r="HO91" s="236"/>
      <c r="HP91" s="236"/>
      <c r="HQ91" s="236"/>
      <c r="HR91" s="236"/>
      <c r="HS91" s="236"/>
      <c r="HT91" s="236"/>
      <c r="HU91" s="236"/>
      <c r="HV91" s="236"/>
      <c r="HW91" s="236"/>
      <c r="HX91" s="236"/>
      <c r="HY91" s="236"/>
      <c r="HZ91" s="236"/>
      <c r="IA91" s="236"/>
      <c r="IB91" s="236"/>
      <c r="IC91" s="236"/>
      <c r="ID91" s="236"/>
      <c r="IE91" s="236"/>
      <c r="IF91" s="236"/>
      <c r="IG91" s="236"/>
      <c r="IH91" s="236"/>
      <c r="II91" s="236"/>
      <c r="IJ91" s="236"/>
      <c r="IK91" s="236"/>
      <c r="IL91" s="236"/>
      <c r="IM91" s="236"/>
      <c r="IN91" s="236"/>
      <c r="IO91" s="236"/>
      <c r="IP91" s="236"/>
      <c r="IQ91" s="236"/>
      <c r="IR91" s="236"/>
      <c r="IS91" s="236"/>
      <c r="IT91" s="236"/>
      <c r="IU91" s="236"/>
      <c r="IV91" s="236"/>
      <c r="IW91" s="236"/>
    </row>
    <row r="92" spans="1:257" ht="51" customHeight="1" x14ac:dyDescent="0.25">
      <c r="A92" s="587" t="s">
        <v>222</v>
      </c>
      <c r="B92" s="588"/>
      <c r="C92" s="588"/>
      <c r="D92" s="588"/>
      <c r="E92" s="588"/>
      <c r="F92" s="588"/>
      <c r="G92" s="588"/>
      <c r="H92" s="588"/>
      <c r="I92" s="589"/>
      <c r="K92" s="236"/>
      <c r="L92" s="236"/>
      <c r="M92" s="236"/>
      <c r="N92" s="236"/>
      <c r="O92" s="236"/>
      <c r="P92" s="258"/>
      <c r="Q92" s="258"/>
      <c r="R92" s="258"/>
      <c r="S92" s="258"/>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A92" s="236"/>
      <c r="CB92" s="236"/>
      <c r="CC92" s="236"/>
      <c r="CD92" s="236"/>
      <c r="CE92" s="236"/>
      <c r="CF92" s="236"/>
      <c r="CG92" s="236"/>
      <c r="CH92" s="236"/>
      <c r="CI92" s="236"/>
      <c r="CJ92" s="236"/>
      <c r="CK92" s="236"/>
      <c r="CL92" s="236"/>
      <c r="CM92" s="236"/>
      <c r="CN92" s="236"/>
      <c r="CO92" s="236"/>
      <c r="CP92" s="236"/>
      <c r="CQ92" s="236"/>
      <c r="CR92" s="236"/>
      <c r="CS92" s="236"/>
      <c r="CT92" s="236"/>
      <c r="CU92" s="236"/>
      <c r="CV92" s="236"/>
      <c r="CW92" s="236"/>
      <c r="CX92" s="236"/>
      <c r="CY92" s="236"/>
      <c r="CZ92" s="236"/>
      <c r="DA92" s="236"/>
      <c r="DB92" s="236"/>
      <c r="DC92" s="236"/>
      <c r="DD92" s="236"/>
      <c r="DE92" s="236"/>
      <c r="DF92" s="236"/>
      <c r="DG92" s="236"/>
      <c r="DH92" s="236"/>
      <c r="DI92" s="236"/>
      <c r="DJ92" s="236"/>
      <c r="DK92" s="236"/>
      <c r="DL92" s="236"/>
      <c r="DM92" s="236"/>
      <c r="DN92" s="236"/>
      <c r="DO92" s="236"/>
      <c r="DP92" s="236"/>
      <c r="DQ92" s="236"/>
      <c r="DR92" s="236"/>
      <c r="DS92" s="236"/>
      <c r="DT92" s="236"/>
      <c r="DU92" s="236"/>
      <c r="DV92" s="236"/>
      <c r="DW92" s="236"/>
      <c r="DX92" s="236"/>
      <c r="DY92" s="236"/>
      <c r="DZ92" s="236"/>
      <c r="EA92" s="236"/>
      <c r="EB92" s="236"/>
      <c r="EC92" s="236"/>
      <c r="ED92" s="236"/>
      <c r="EE92" s="236"/>
      <c r="EF92" s="236"/>
      <c r="EG92" s="236"/>
      <c r="EH92" s="236"/>
      <c r="EI92" s="236"/>
      <c r="EJ92" s="236"/>
      <c r="EK92" s="236"/>
      <c r="EL92" s="236"/>
      <c r="EM92" s="236"/>
      <c r="EN92" s="236"/>
      <c r="EO92" s="236"/>
      <c r="EP92" s="236"/>
      <c r="EQ92" s="236"/>
      <c r="ER92" s="236"/>
      <c r="ES92" s="236"/>
      <c r="ET92" s="236"/>
      <c r="EU92" s="236"/>
      <c r="EV92" s="236"/>
      <c r="EW92" s="236"/>
      <c r="EX92" s="236"/>
      <c r="EY92" s="236"/>
      <c r="EZ92" s="236"/>
      <c r="FA92" s="236"/>
      <c r="FB92" s="236"/>
      <c r="FC92" s="236"/>
      <c r="FD92" s="236"/>
      <c r="FE92" s="236"/>
      <c r="FF92" s="236"/>
      <c r="FG92" s="236"/>
      <c r="FH92" s="236"/>
      <c r="FI92" s="236"/>
      <c r="FJ92" s="236"/>
      <c r="FK92" s="236"/>
      <c r="FL92" s="236"/>
      <c r="FM92" s="236"/>
      <c r="FN92" s="236"/>
      <c r="FO92" s="236"/>
      <c r="FP92" s="236"/>
      <c r="FQ92" s="236"/>
      <c r="FR92" s="236"/>
      <c r="FS92" s="236"/>
      <c r="FT92" s="236"/>
      <c r="FU92" s="236"/>
      <c r="FV92" s="236"/>
      <c r="FW92" s="236"/>
      <c r="FX92" s="236"/>
      <c r="FY92" s="236"/>
      <c r="FZ92" s="236"/>
      <c r="GA92" s="236"/>
      <c r="GB92" s="236"/>
      <c r="GC92" s="236"/>
      <c r="GD92" s="236"/>
      <c r="GE92" s="236"/>
      <c r="GF92" s="236"/>
      <c r="GG92" s="236"/>
      <c r="GH92" s="236"/>
      <c r="GI92" s="236"/>
      <c r="GJ92" s="236"/>
      <c r="GK92" s="236"/>
      <c r="GL92" s="236"/>
      <c r="GM92" s="236"/>
      <c r="GN92" s="236"/>
      <c r="GO92" s="236"/>
      <c r="GP92" s="236"/>
      <c r="GQ92" s="236"/>
      <c r="GR92" s="236"/>
      <c r="GS92" s="236"/>
      <c r="GT92" s="236"/>
      <c r="GU92" s="236"/>
      <c r="GV92" s="236"/>
      <c r="GW92" s="236"/>
      <c r="GX92" s="236"/>
      <c r="GY92" s="236"/>
      <c r="GZ92" s="236"/>
      <c r="HA92" s="236"/>
      <c r="HB92" s="236"/>
      <c r="HC92" s="236"/>
      <c r="HD92" s="236"/>
      <c r="HE92" s="236"/>
      <c r="HF92" s="236"/>
      <c r="HG92" s="236"/>
      <c r="HH92" s="236"/>
      <c r="HI92" s="236"/>
      <c r="HJ92" s="236"/>
      <c r="HK92" s="236"/>
      <c r="HL92" s="236"/>
      <c r="HM92" s="236"/>
      <c r="HN92" s="236"/>
      <c r="HO92" s="236"/>
      <c r="HP92" s="236"/>
      <c r="HQ92" s="236"/>
      <c r="HR92" s="236"/>
      <c r="HS92" s="236"/>
      <c r="HT92" s="236"/>
      <c r="HU92" s="236"/>
      <c r="HV92" s="236"/>
      <c r="HW92" s="236"/>
      <c r="HX92" s="236"/>
      <c r="HY92" s="236"/>
      <c r="HZ92" s="236"/>
      <c r="IA92" s="236"/>
      <c r="IB92" s="236"/>
      <c r="IC92" s="236"/>
      <c r="ID92" s="236"/>
      <c r="IE92" s="236"/>
      <c r="IF92" s="236"/>
      <c r="IG92" s="236"/>
      <c r="IH92" s="236"/>
      <c r="II92" s="236"/>
      <c r="IJ92" s="236"/>
      <c r="IK92" s="236"/>
      <c r="IL92" s="236"/>
      <c r="IM92" s="236"/>
      <c r="IN92" s="236"/>
      <c r="IO92" s="236"/>
      <c r="IP92" s="236"/>
      <c r="IQ92" s="236"/>
      <c r="IR92" s="236"/>
      <c r="IS92" s="236"/>
      <c r="IT92" s="236"/>
      <c r="IU92" s="236"/>
      <c r="IV92" s="236"/>
      <c r="IW92" s="236"/>
    </row>
    <row r="93" spans="1:257" s="282" customFormat="1" ht="18" x14ac:dyDescent="0.25">
      <c r="A93" s="596" t="s">
        <v>231</v>
      </c>
      <c r="B93" s="597"/>
      <c r="C93" s="597"/>
      <c r="D93" s="597"/>
      <c r="E93" s="597"/>
      <c r="F93" s="597"/>
      <c r="G93" s="645"/>
      <c r="H93" s="278"/>
      <c r="I93" s="279" t="s">
        <v>51</v>
      </c>
      <c r="J93" s="238"/>
      <c r="K93" s="280"/>
      <c r="L93" s="280"/>
      <c r="M93" s="280"/>
      <c r="N93" s="280"/>
      <c r="O93" s="280"/>
      <c r="P93" s="281"/>
      <c r="Q93" s="281"/>
      <c r="R93" s="281"/>
      <c r="S93" s="281"/>
      <c r="T93" s="280"/>
      <c r="U93" s="280"/>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280"/>
      <c r="BA93" s="280"/>
      <c r="BB93" s="280"/>
      <c r="BC93" s="280"/>
      <c r="BD93" s="280"/>
      <c r="BE93" s="280"/>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80"/>
      <c r="CF93" s="280"/>
      <c r="CG93" s="280"/>
      <c r="CH93" s="280"/>
      <c r="CI93" s="280"/>
      <c r="CJ93" s="280"/>
      <c r="CK93" s="280"/>
      <c r="CL93" s="280"/>
      <c r="CM93" s="280"/>
      <c r="CN93" s="280"/>
      <c r="CO93" s="280"/>
      <c r="CP93" s="280"/>
      <c r="CQ93" s="280"/>
      <c r="CR93" s="280"/>
      <c r="CS93" s="280"/>
      <c r="CT93" s="280"/>
      <c r="CU93" s="280"/>
      <c r="CV93" s="280"/>
      <c r="CW93" s="280"/>
      <c r="CX93" s="280"/>
      <c r="CY93" s="280"/>
      <c r="CZ93" s="280"/>
      <c r="DA93" s="280"/>
      <c r="DB93" s="280"/>
      <c r="DC93" s="280"/>
      <c r="DD93" s="280"/>
      <c r="DE93" s="280"/>
      <c r="DF93" s="280"/>
      <c r="DG93" s="280"/>
      <c r="DH93" s="280"/>
      <c r="DI93" s="280"/>
      <c r="DJ93" s="280"/>
      <c r="DK93" s="280"/>
      <c r="DL93" s="280"/>
      <c r="DM93" s="280"/>
      <c r="DN93" s="280"/>
      <c r="DO93" s="280"/>
      <c r="DP93" s="280"/>
      <c r="DQ93" s="280"/>
      <c r="DR93" s="280"/>
      <c r="DS93" s="280"/>
      <c r="DT93" s="280"/>
      <c r="DU93" s="280"/>
      <c r="DV93" s="280"/>
      <c r="DW93" s="280"/>
      <c r="DX93" s="280"/>
      <c r="DY93" s="280"/>
      <c r="DZ93" s="280"/>
      <c r="EA93" s="280"/>
      <c r="EB93" s="280"/>
      <c r="EC93" s="280"/>
      <c r="ED93" s="280"/>
      <c r="EE93" s="280"/>
      <c r="EF93" s="280"/>
      <c r="EG93" s="280"/>
      <c r="EH93" s="280"/>
      <c r="EI93" s="280"/>
      <c r="EJ93" s="280"/>
      <c r="EK93" s="280"/>
      <c r="EL93" s="280"/>
      <c r="EM93" s="280"/>
      <c r="EN93" s="280"/>
      <c r="EO93" s="280"/>
      <c r="EP93" s="280"/>
      <c r="EQ93" s="280"/>
      <c r="ER93" s="280"/>
      <c r="ES93" s="280"/>
      <c r="ET93" s="280"/>
      <c r="EU93" s="280"/>
      <c r="EV93" s="280"/>
      <c r="EW93" s="280"/>
      <c r="EX93" s="280"/>
      <c r="EY93" s="280"/>
      <c r="EZ93" s="280"/>
      <c r="FA93" s="280"/>
      <c r="FB93" s="280"/>
      <c r="FC93" s="280"/>
      <c r="FD93" s="280"/>
      <c r="FE93" s="280"/>
      <c r="FF93" s="280"/>
      <c r="FG93" s="280"/>
      <c r="FH93" s="280"/>
      <c r="FI93" s="280"/>
      <c r="FJ93" s="280"/>
      <c r="FK93" s="280"/>
      <c r="FL93" s="280"/>
      <c r="FM93" s="280"/>
      <c r="FN93" s="280"/>
      <c r="FO93" s="280"/>
      <c r="FP93" s="280"/>
      <c r="FQ93" s="280"/>
      <c r="FR93" s="280"/>
      <c r="FS93" s="280"/>
      <c r="FT93" s="280"/>
      <c r="FU93" s="280"/>
      <c r="FV93" s="280"/>
      <c r="FW93" s="280"/>
      <c r="FX93" s="280"/>
      <c r="FY93" s="280"/>
      <c r="FZ93" s="280"/>
      <c r="GA93" s="280"/>
      <c r="GB93" s="280"/>
      <c r="GC93" s="280"/>
      <c r="GD93" s="280"/>
      <c r="GE93" s="280"/>
      <c r="GF93" s="280"/>
      <c r="GG93" s="280"/>
      <c r="GH93" s="280"/>
      <c r="GI93" s="280"/>
      <c r="GJ93" s="280"/>
      <c r="GK93" s="280"/>
      <c r="GL93" s="280"/>
      <c r="GM93" s="280"/>
      <c r="GN93" s="280"/>
      <c r="GO93" s="280"/>
      <c r="GP93" s="280"/>
      <c r="GQ93" s="280"/>
      <c r="GR93" s="280"/>
      <c r="GS93" s="280"/>
      <c r="GT93" s="280"/>
      <c r="GU93" s="280"/>
      <c r="GV93" s="280"/>
      <c r="GW93" s="280"/>
      <c r="GX93" s="280"/>
      <c r="GY93" s="280"/>
      <c r="GZ93" s="280"/>
      <c r="HA93" s="280"/>
      <c r="HB93" s="280"/>
      <c r="HC93" s="280"/>
      <c r="HD93" s="280"/>
      <c r="HE93" s="280"/>
      <c r="HF93" s="280"/>
      <c r="HG93" s="280"/>
      <c r="HH93" s="280"/>
      <c r="HI93" s="280"/>
      <c r="HJ93" s="280"/>
      <c r="HK93" s="280"/>
      <c r="HL93" s="280"/>
      <c r="HM93" s="280"/>
      <c r="HN93" s="280"/>
      <c r="HO93" s="280"/>
      <c r="HP93" s="280"/>
      <c r="HQ93" s="280"/>
      <c r="HR93" s="280"/>
      <c r="HS93" s="280"/>
      <c r="HT93" s="280"/>
      <c r="HU93" s="280"/>
      <c r="HV93" s="280"/>
      <c r="HW93" s="280"/>
      <c r="HX93" s="280"/>
      <c r="HY93" s="280"/>
      <c r="HZ93" s="280"/>
      <c r="IA93" s="280"/>
      <c r="IB93" s="280"/>
      <c r="IC93" s="280"/>
      <c r="ID93" s="280"/>
      <c r="IE93" s="280"/>
      <c r="IF93" s="280"/>
      <c r="IG93" s="280"/>
      <c r="IH93" s="280"/>
      <c r="II93" s="280"/>
      <c r="IJ93" s="280"/>
      <c r="IK93" s="280"/>
      <c r="IL93" s="280"/>
      <c r="IM93" s="280"/>
      <c r="IN93" s="280"/>
      <c r="IO93" s="280"/>
      <c r="IP93" s="280"/>
      <c r="IQ93" s="280"/>
      <c r="IR93" s="280"/>
      <c r="IS93" s="280"/>
      <c r="IT93" s="280"/>
      <c r="IU93" s="280"/>
      <c r="IV93" s="280"/>
      <c r="IW93" s="280"/>
    </row>
    <row r="94" spans="1:257" x14ac:dyDescent="0.25">
      <c r="A94" s="567" t="s">
        <v>311</v>
      </c>
      <c r="B94" s="569"/>
      <c r="C94" s="568"/>
      <c r="D94" s="568"/>
      <c r="E94" s="568"/>
      <c r="F94" s="568"/>
      <c r="G94" s="568"/>
      <c r="H94" s="7"/>
      <c r="I94" s="217">
        <v>180</v>
      </c>
      <c r="K94" s="236"/>
      <c r="L94" s="236"/>
      <c r="M94" s="236"/>
      <c r="N94" s="236"/>
      <c r="O94" s="236"/>
      <c r="P94" s="258"/>
      <c r="Q94" s="258"/>
      <c r="R94" s="258"/>
      <c r="S94" s="258"/>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6"/>
      <c r="BR94" s="236"/>
      <c r="BS94" s="236"/>
      <c r="BT94" s="236"/>
      <c r="BU94" s="236"/>
      <c r="BV94" s="236"/>
      <c r="BW94" s="236"/>
      <c r="BX94" s="236"/>
      <c r="BY94" s="236"/>
      <c r="BZ94" s="236"/>
      <c r="CA94" s="236"/>
      <c r="CB94" s="236"/>
      <c r="CC94" s="236"/>
      <c r="CD94" s="236"/>
      <c r="CE94" s="236"/>
      <c r="CF94" s="236"/>
      <c r="CG94" s="236"/>
      <c r="CH94" s="236"/>
      <c r="CI94" s="236"/>
      <c r="CJ94" s="236"/>
      <c r="CK94" s="236"/>
      <c r="CL94" s="236"/>
      <c r="CM94" s="236"/>
      <c r="CN94" s="236"/>
      <c r="CO94" s="236"/>
      <c r="CP94" s="236"/>
      <c r="CQ94" s="236"/>
      <c r="CR94" s="236"/>
      <c r="CS94" s="236"/>
      <c r="CT94" s="236"/>
      <c r="CU94" s="236"/>
      <c r="CV94" s="236"/>
      <c r="CW94" s="236"/>
      <c r="CX94" s="236"/>
      <c r="CY94" s="236"/>
      <c r="CZ94" s="236"/>
      <c r="DA94" s="236"/>
      <c r="DB94" s="236"/>
      <c r="DC94" s="236"/>
      <c r="DD94" s="236"/>
      <c r="DE94" s="236"/>
      <c r="DF94" s="236"/>
      <c r="DG94" s="236"/>
      <c r="DH94" s="236"/>
      <c r="DI94" s="236"/>
      <c r="DJ94" s="236"/>
      <c r="DK94" s="236"/>
      <c r="DL94" s="236"/>
      <c r="DM94" s="236"/>
      <c r="DN94" s="236"/>
      <c r="DO94" s="236"/>
      <c r="DP94" s="236"/>
      <c r="DQ94" s="236"/>
      <c r="DR94" s="236"/>
      <c r="DS94" s="236"/>
      <c r="DT94" s="236"/>
      <c r="DU94" s="236"/>
      <c r="DV94" s="236"/>
      <c r="DW94" s="236"/>
      <c r="DX94" s="236"/>
      <c r="DY94" s="236"/>
      <c r="DZ94" s="236"/>
      <c r="EA94" s="236"/>
      <c r="EB94" s="236"/>
      <c r="EC94" s="236"/>
      <c r="ED94" s="236"/>
      <c r="EE94" s="236"/>
      <c r="EF94" s="236"/>
      <c r="EG94" s="236"/>
      <c r="EH94" s="236"/>
      <c r="EI94" s="236"/>
      <c r="EJ94" s="236"/>
      <c r="EK94" s="236"/>
      <c r="EL94" s="236"/>
      <c r="EM94" s="236"/>
      <c r="EN94" s="236"/>
      <c r="EO94" s="236"/>
      <c r="EP94" s="236"/>
      <c r="EQ94" s="236"/>
      <c r="ER94" s="236"/>
      <c r="ES94" s="236"/>
      <c r="ET94" s="236"/>
      <c r="EU94" s="236"/>
      <c r="EV94" s="236"/>
      <c r="EW94" s="236"/>
      <c r="EX94" s="236"/>
      <c r="EY94" s="236"/>
      <c r="EZ94" s="236"/>
      <c r="FA94" s="236"/>
      <c r="FB94" s="236"/>
      <c r="FC94" s="236"/>
      <c r="FD94" s="236"/>
      <c r="FE94" s="236"/>
      <c r="FF94" s="236"/>
      <c r="FG94" s="236"/>
      <c r="FH94" s="236"/>
      <c r="FI94" s="236"/>
      <c r="FJ94" s="236"/>
      <c r="FK94" s="236"/>
      <c r="FL94" s="236"/>
      <c r="FM94" s="236"/>
      <c r="FN94" s="236"/>
      <c r="FO94" s="236"/>
      <c r="FP94" s="236"/>
      <c r="FQ94" s="236"/>
      <c r="FR94" s="236"/>
      <c r="FS94" s="236"/>
      <c r="FT94" s="236"/>
      <c r="FU94" s="236"/>
      <c r="FV94" s="236"/>
      <c r="FW94" s="236"/>
      <c r="FX94" s="236"/>
      <c r="FY94" s="236"/>
      <c r="FZ94" s="236"/>
      <c r="GA94" s="236"/>
      <c r="GB94" s="236"/>
      <c r="GC94" s="236"/>
      <c r="GD94" s="236"/>
      <c r="GE94" s="236"/>
      <c r="GF94" s="236"/>
      <c r="GG94" s="236"/>
      <c r="GH94" s="236"/>
      <c r="GI94" s="236"/>
      <c r="GJ94" s="236"/>
      <c r="GK94" s="236"/>
      <c r="GL94" s="236"/>
      <c r="GM94" s="236"/>
      <c r="GN94" s="236"/>
      <c r="GO94" s="236"/>
      <c r="GP94" s="236"/>
      <c r="GQ94" s="236"/>
      <c r="GR94" s="236"/>
      <c r="GS94" s="236"/>
      <c r="GT94" s="236"/>
      <c r="GU94" s="236"/>
      <c r="GV94" s="236"/>
      <c r="GW94" s="236"/>
      <c r="GX94" s="236"/>
      <c r="GY94" s="236"/>
      <c r="GZ94" s="236"/>
      <c r="HA94" s="236"/>
      <c r="HB94" s="236"/>
      <c r="HC94" s="236"/>
      <c r="HD94" s="236"/>
      <c r="HE94" s="236"/>
      <c r="HF94" s="236"/>
      <c r="HG94" s="236"/>
      <c r="HH94" s="236"/>
      <c r="HI94" s="236"/>
      <c r="HJ94" s="236"/>
      <c r="HK94" s="236"/>
      <c r="HL94" s="236"/>
      <c r="HM94" s="236"/>
      <c r="HN94" s="236"/>
      <c r="HO94" s="236"/>
      <c r="HP94" s="236"/>
      <c r="HQ94" s="236"/>
      <c r="HR94" s="236"/>
      <c r="HS94" s="236"/>
      <c r="HT94" s="236"/>
      <c r="HU94" s="236"/>
      <c r="HV94" s="236"/>
      <c r="HW94" s="236"/>
      <c r="HX94" s="236"/>
      <c r="HY94" s="236"/>
      <c r="HZ94" s="236"/>
      <c r="IA94" s="236"/>
      <c r="IB94" s="236"/>
      <c r="IC94" s="236"/>
      <c r="ID94" s="236"/>
      <c r="IE94" s="236"/>
      <c r="IF94" s="236"/>
      <c r="IG94" s="236"/>
      <c r="IH94" s="236"/>
      <c r="II94" s="236"/>
      <c r="IJ94" s="236"/>
      <c r="IK94" s="236"/>
      <c r="IL94" s="236"/>
      <c r="IM94" s="236"/>
      <c r="IN94" s="236"/>
      <c r="IO94" s="236"/>
      <c r="IP94" s="236"/>
      <c r="IQ94" s="236"/>
      <c r="IR94" s="236"/>
      <c r="IS94" s="236"/>
      <c r="IT94" s="236"/>
      <c r="IU94" s="236"/>
      <c r="IV94" s="236"/>
      <c r="IW94" s="236"/>
    </row>
    <row r="95" spans="1:257" x14ac:dyDescent="0.25">
      <c r="A95" s="567" t="s">
        <v>312</v>
      </c>
      <c r="B95" s="569"/>
      <c r="C95" s="568"/>
      <c r="D95" s="568"/>
      <c r="E95" s="568"/>
      <c r="F95" s="568"/>
      <c r="G95" s="568"/>
      <c r="H95" s="7"/>
      <c r="I95" s="217">
        <v>480</v>
      </c>
      <c r="K95" s="236"/>
      <c r="L95" s="236"/>
      <c r="M95" s="236"/>
      <c r="N95" s="236"/>
      <c r="O95" s="236"/>
      <c r="P95" s="258"/>
      <c r="Q95" s="258"/>
      <c r="R95" s="258"/>
      <c r="S95" s="258"/>
      <c r="T95" s="236"/>
      <c r="U95" s="236"/>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6"/>
      <c r="BR95" s="236"/>
      <c r="BS95" s="236"/>
      <c r="BT95" s="236"/>
      <c r="BU95" s="236"/>
      <c r="BV95" s="236"/>
      <c r="BW95" s="236"/>
      <c r="BX95" s="236"/>
      <c r="BY95" s="236"/>
      <c r="BZ95" s="236"/>
      <c r="CA95" s="236"/>
      <c r="CB95" s="236"/>
      <c r="CC95" s="236"/>
      <c r="CD95" s="236"/>
      <c r="CE95" s="236"/>
      <c r="CF95" s="236"/>
      <c r="CG95" s="236"/>
      <c r="CH95" s="236"/>
      <c r="CI95" s="236"/>
      <c r="CJ95" s="236"/>
      <c r="CK95" s="236"/>
      <c r="CL95" s="236"/>
      <c r="CM95" s="236"/>
      <c r="CN95" s="236"/>
      <c r="CO95" s="236"/>
      <c r="CP95" s="236"/>
      <c r="CQ95" s="236"/>
      <c r="CR95" s="236"/>
      <c r="CS95" s="236"/>
      <c r="CT95" s="236"/>
      <c r="CU95" s="236"/>
      <c r="CV95" s="236"/>
      <c r="CW95" s="236"/>
      <c r="CX95" s="236"/>
      <c r="CY95" s="236"/>
      <c r="CZ95" s="236"/>
      <c r="DA95" s="236"/>
      <c r="DB95" s="236"/>
      <c r="DC95" s="236"/>
      <c r="DD95" s="236"/>
      <c r="DE95" s="236"/>
      <c r="DF95" s="236"/>
      <c r="DG95" s="236"/>
      <c r="DH95" s="236"/>
      <c r="DI95" s="236"/>
      <c r="DJ95" s="236"/>
      <c r="DK95" s="236"/>
      <c r="DL95" s="236"/>
      <c r="DM95" s="236"/>
      <c r="DN95" s="236"/>
      <c r="DO95" s="236"/>
      <c r="DP95" s="236"/>
      <c r="DQ95" s="236"/>
      <c r="DR95" s="236"/>
      <c r="DS95" s="236"/>
      <c r="DT95" s="236"/>
      <c r="DU95" s="236"/>
      <c r="DV95" s="236"/>
      <c r="DW95" s="236"/>
      <c r="DX95" s="236"/>
      <c r="DY95" s="236"/>
      <c r="DZ95" s="236"/>
      <c r="EA95" s="236"/>
      <c r="EB95" s="236"/>
      <c r="EC95" s="236"/>
      <c r="ED95" s="236"/>
      <c r="EE95" s="236"/>
      <c r="EF95" s="236"/>
      <c r="EG95" s="236"/>
      <c r="EH95" s="236"/>
      <c r="EI95" s="236"/>
      <c r="EJ95" s="236"/>
      <c r="EK95" s="236"/>
      <c r="EL95" s="236"/>
      <c r="EM95" s="236"/>
      <c r="EN95" s="236"/>
      <c r="EO95" s="236"/>
      <c r="EP95" s="236"/>
      <c r="EQ95" s="236"/>
      <c r="ER95" s="236"/>
      <c r="ES95" s="236"/>
      <c r="ET95" s="236"/>
      <c r="EU95" s="236"/>
      <c r="EV95" s="236"/>
      <c r="EW95" s="236"/>
      <c r="EX95" s="236"/>
      <c r="EY95" s="236"/>
      <c r="EZ95" s="236"/>
      <c r="FA95" s="236"/>
      <c r="FB95" s="236"/>
      <c r="FC95" s="236"/>
      <c r="FD95" s="236"/>
      <c r="FE95" s="236"/>
      <c r="FF95" s="236"/>
      <c r="FG95" s="236"/>
      <c r="FH95" s="236"/>
      <c r="FI95" s="236"/>
      <c r="FJ95" s="236"/>
      <c r="FK95" s="236"/>
      <c r="FL95" s="236"/>
      <c r="FM95" s="236"/>
      <c r="FN95" s="236"/>
      <c r="FO95" s="236"/>
      <c r="FP95" s="236"/>
      <c r="FQ95" s="236"/>
      <c r="FR95" s="236"/>
      <c r="FS95" s="236"/>
      <c r="FT95" s="236"/>
      <c r="FU95" s="236"/>
      <c r="FV95" s="236"/>
      <c r="FW95" s="236"/>
      <c r="FX95" s="236"/>
      <c r="FY95" s="236"/>
      <c r="FZ95" s="236"/>
      <c r="GA95" s="236"/>
      <c r="GB95" s="236"/>
      <c r="GC95" s="236"/>
      <c r="GD95" s="236"/>
      <c r="GE95" s="236"/>
      <c r="GF95" s="236"/>
      <c r="GG95" s="236"/>
      <c r="GH95" s="236"/>
      <c r="GI95" s="236"/>
      <c r="GJ95" s="236"/>
      <c r="GK95" s="236"/>
      <c r="GL95" s="236"/>
      <c r="GM95" s="236"/>
      <c r="GN95" s="236"/>
      <c r="GO95" s="236"/>
      <c r="GP95" s="236"/>
      <c r="GQ95" s="236"/>
      <c r="GR95" s="236"/>
      <c r="GS95" s="236"/>
      <c r="GT95" s="236"/>
      <c r="GU95" s="236"/>
      <c r="GV95" s="236"/>
      <c r="GW95" s="236"/>
      <c r="GX95" s="236"/>
      <c r="GY95" s="236"/>
      <c r="GZ95" s="236"/>
      <c r="HA95" s="236"/>
      <c r="HB95" s="236"/>
      <c r="HC95" s="236"/>
      <c r="HD95" s="236"/>
      <c r="HE95" s="236"/>
      <c r="HF95" s="236"/>
      <c r="HG95" s="236"/>
      <c r="HH95" s="236"/>
      <c r="HI95" s="236"/>
      <c r="HJ95" s="236"/>
      <c r="HK95" s="236"/>
      <c r="HL95" s="236"/>
      <c r="HM95" s="236"/>
      <c r="HN95" s="236"/>
      <c r="HO95" s="236"/>
      <c r="HP95" s="236"/>
      <c r="HQ95" s="236"/>
      <c r="HR95" s="236"/>
      <c r="HS95" s="236"/>
      <c r="HT95" s="236"/>
      <c r="HU95" s="236"/>
      <c r="HV95" s="236"/>
      <c r="HW95" s="236"/>
      <c r="HX95" s="236"/>
      <c r="HY95" s="236"/>
      <c r="HZ95" s="236"/>
      <c r="IA95" s="236"/>
      <c r="IB95" s="236"/>
      <c r="IC95" s="236"/>
      <c r="ID95" s="236"/>
      <c r="IE95" s="236"/>
      <c r="IF95" s="236"/>
      <c r="IG95" s="236"/>
      <c r="IH95" s="236"/>
      <c r="II95" s="236"/>
      <c r="IJ95" s="236"/>
      <c r="IK95" s="236"/>
      <c r="IL95" s="236"/>
      <c r="IM95" s="236"/>
      <c r="IN95" s="236"/>
      <c r="IO95" s="236"/>
      <c r="IP95" s="236"/>
      <c r="IQ95" s="236"/>
      <c r="IR95" s="236"/>
      <c r="IS95" s="236"/>
      <c r="IT95" s="236"/>
      <c r="IU95" s="236"/>
      <c r="IV95" s="236"/>
      <c r="IW95" s="236"/>
    </row>
    <row r="96" spans="1:257" x14ac:dyDescent="0.25">
      <c r="A96" s="643"/>
      <c r="B96" s="644"/>
      <c r="C96" s="644"/>
      <c r="D96" s="644"/>
      <c r="E96" s="644"/>
      <c r="F96" s="644"/>
      <c r="G96" s="569"/>
      <c r="H96" s="7"/>
      <c r="I96" s="217">
        <v>0</v>
      </c>
      <c r="K96" s="236"/>
      <c r="L96" s="236"/>
      <c r="M96" s="236"/>
      <c r="N96" s="236"/>
      <c r="O96" s="236"/>
      <c r="P96" s="258"/>
      <c r="Q96" s="258"/>
      <c r="R96" s="258"/>
      <c r="S96" s="258"/>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6"/>
      <c r="BR96" s="236"/>
      <c r="BS96" s="236"/>
      <c r="BT96" s="236"/>
      <c r="BU96" s="236"/>
      <c r="BV96" s="236"/>
      <c r="BW96" s="236"/>
      <c r="BX96" s="236"/>
      <c r="BY96" s="236"/>
      <c r="BZ96" s="236"/>
      <c r="CA96" s="236"/>
      <c r="CB96" s="236"/>
      <c r="CC96" s="236"/>
      <c r="CD96" s="236"/>
      <c r="CE96" s="236"/>
      <c r="CF96" s="236"/>
      <c r="CG96" s="236"/>
      <c r="CH96" s="236"/>
      <c r="CI96" s="236"/>
      <c r="CJ96" s="236"/>
      <c r="CK96" s="236"/>
      <c r="CL96" s="236"/>
      <c r="CM96" s="236"/>
      <c r="CN96" s="236"/>
      <c r="CO96" s="236"/>
      <c r="CP96" s="236"/>
      <c r="CQ96" s="236"/>
      <c r="CR96" s="236"/>
      <c r="CS96" s="236"/>
      <c r="CT96" s="236"/>
      <c r="CU96" s="236"/>
      <c r="CV96" s="236"/>
      <c r="CW96" s="236"/>
      <c r="CX96" s="236"/>
      <c r="CY96" s="236"/>
      <c r="CZ96" s="236"/>
      <c r="DA96" s="236"/>
      <c r="DB96" s="236"/>
      <c r="DC96" s="236"/>
      <c r="DD96" s="236"/>
      <c r="DE96" s="236"/>
      <c r="DF96" s="236"/>
      <c r="DG96" s="236"/>
      <c r="DH96" s="236"/>
      <c r="DI96" s="236"/>
      <c r="DJ96" s="236"/>
      <c r="DK96" s="236"/>
      <c r="DL96" s="236"/>
      <c r="DM96" s="236"/>
      <c r="DN96" s="236"/>
      <c r="DO96" s="236"/>
      <c r="DP96" s="236"/>
      <c r="DQ96" s="236"/>
      <c r="DR96" s="236"/>
      <c r="DS96" s="236"/>
      <c r="DT96" s="236"/>
      <c r="DU96" s="236"/>
      <c r="DV96" s="236"/>
      <c r="DW96" s="236"/>
      <c r="DX96" s="236"/>
      <c r="DY96" s="236"/>
      <c r="DZ96" s="236"/>
      <c r="EA96" s="236"/>
      <c r="EB96" s="236"/>
      <c r="EC96" s="236"/>
      <c r="ED96" s="236"/>
      <c r="EE96" s="236"/>
      <c r="EF96" s="236"/>
      <c r="EG96" s="236"/>
      <c r="EH96" s="236"/>
      <c r="EI96" s="236"/>
      <c r="EJ96" s="236"/>
      <c r="EK96" s="236"/>
      <c r="EL96" s="236"/>
      <c r="EM96" s="236"/>
      <c r="EN96" s="236"/>
      <c r="EO96" s="236"/>
      <c r="EP96" s="236"/>
      <c r="EQ96" s="236"/>
      <c r="ER96" s="236"/>
      <c r="ES96" s="236"/>
      <c r="ET96" s="236"/>
      <c r="EU96" s="236"/>
      <c r="EV96" s="236"/>
      <c r="EW96" s="236"/>
      <c r="EX96" s="236"/>
      <c r="EY96" s="236"/>
      <c r="EZ96" s="236"/>
      <c r="FA96" s="236"/>
      <c r="FB96" s="236"/>
      <c r="FC96" s="236"/>
      <c r="FD96" s="236"/>
      <c r="FE96" s="236"/>
      <c r="FF96" s="236"/>
      <c r="FG96" s="236"/>
      <c r="FH96" s="236"/>
      <c r="FI96" s="236"/>
      <c r="FJ96" s="236"/>
      <c r="FK96" s="236"/>
      <c r="FL96" s="236"/>
      <c r="FM96" s="236"/>
      <c r="FN96" s="236"/>
      <c r="FO96" s="236"/>
      <c r="FP96" s="236"/>
      <c r="FQ96" s="236"/>
      <c r="FR96" s="236"/>
      <c r="FS96" s="236"/>
      <c r="FT96" s="236"/>
      <c r="FU96" s="236"/>
      <c r="FV96" s="236"/>
      <c r="FW96" s="236"/>
      <c r="FX96" s="236"/>
      <c r="FY96" s="236"/>
      <c r="FZ96" s="236"/>
      <c r="GA96" s="236"/>
      <c r="GB96" s="236"/>
      <c r="GC96" s="236"/>
      <c r="GD96" s="236"/>
      <c r="GE96" s="236"/>
      <c r="GF96" s="236"/>
      <c r="GG96" s="236"/>
      <c r="GH96" s="236"/>
      <c r="GI96" s="236"/>
      <c r="GJ96" s="236"/>
      <c r="GK96" s="236"/>
      <c r="GL96" s="236"/>
      <c r="GM96" s="236"/>
      <c r="GN96" s="236"/>
      <c r="GO96" s="236"/>
      <c r="GP96" s="236"/>
      <c r="GQ96" s="236"/>
      <c r="GR96" s="236"/>
      <c r="GS96" s="236"/>
      <c r="GT96" s="236"/>
      <c r="GU96" s="236"/>
      <c r="GV96" s="236"/>
      <c r="GW96" s="236"/>
      <c r="GX96" s="236"/>
      <c r="GY96" s="236"/>
      <c r="GZ96" s="236"/>
      <c r="HA96" s="236"/>
      <c r="HB96" s="236"/>
      <c r="HC96" s="236"/>
      <c r="HD96" s="236"/>
      <c r="HE96" s="236"/>
      <c r="HF96" s="236"/>
      <c r="HG96" s="236"/>
      <c r="HH96" s="236"/>
      <c r="HI96" s="236"/>
      <c r="HJ96" s="236"/>
      <c r="HK96" s="236"/>
      <c r="HL96" s="236"/>
      <c r="HM96" s="236"/>
      <c r="HN96" s="236"/>
      <c r="HO96" s="236"/>
      <c r="HP96" s="236"/>
      <c r="HQ96" s="236"/>
      <c r="HR96" s="236"/>
      <c r="HS96" s="236"/>
      <c r="HT96" s="236"/>
      <c r="HU96" s="236"/>
      <c r="HV96" s="236"/>
      <c r="HW96" s="236"/>
      <c r="HX96" s="236"/>
      <c r="HY96" s="236"/>
      <c r="HZ96" s="236"/>
      <c r="IA96" s="236"/>
      <c r="IB96" s="236"/>
      <c r="IC96" s="236"/>
      <c r="ID96" s="236"/>
      <c r="IE96" s="236"/>
      <c r="IF96" s="236"/>
      <c r="IG96" s="236"/>
      <c r="IH96" s="236"/>
      <c r="II96" s="236"/>
      <c r="IJ96" s="236"/>
      <c r="IK96" s="236"/>
      <c r="IL96" s="236"/>
      <c r="IM96" s="236"/>
      <c r="IN96" s="236"/>
      <c r="IO96" s="236"/>
      <c r="IP96" s="236"/>
      <c r="IQ96" s="236"/>
      <c r="IR96" s="236"/>
      <c r="IS96" s="236"/>
      <c r="IT96" s="236"/>
      <c r="IU96" s="236"/>
      <c r="IV96" s="236"/>
      <c r="IW96" s="236"/>
    </row>
    <row r="97" spans="1:257" x14ac:dyDescent="0.25">
      <c r="A97" s="643"/>
      <c r="B97" s="644"/>
      <c r="C97" s="644"/>
      <c r="D97" s="644"/>
      <c r="E97" s="644"/>
      <c r="F97" s="644"/>
      <c r="G97" s="569"/>
      <c r="H97" s="7"/>
      <c r="I97" s="217">
        <v>0</v>
      </c>
      <c r="K97" s="236"/>
      <c r="L97" s="236"/>
      <c r="M97" s="236"/>
      <c r="N97" s="236"/>
      <c r="O97" s="236"/>
      <c r="P97" s="258"/>
      <c r="Q97" s="258"/>
      <c r="R97" s="258"/>
      <c r="S97" s="258"/>
      <c r="T97" s="236"/>
      <c r="U97" s="236"/>
      <c r="V97" s="236"/>
      <c r="W97" s="236"/>
      <c r="X97" s="236"/>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c r="BG97" s="236"/>
      <c r="BH97" s="236"/>
      <c r="BI97" s="236"/>
      <c r="BJ97" s="236"/>
      <c r="BK97" s="236"/>
      <c r="BL97" s="236"/>
      <c r="BM97" s="236"/>
      <c r="BN97" s="236"/>
      <c r="BO97" s="236"/>
      <c r="BP97" s="236"/>
      <c r="BQ97" s="236"/>
      <c r="BR97" s="236"/>
      <c r="BS97" s="236"/>
      <c r="BT97" s="236"/>
      <c r="BU97" s="236"/>
      <c r="BV97" s="236"/>
      <c r="BW97" s="236"/>
      <c r="BX97" s="236"/>
      <c r="BY97" s="236"/>
      <c r="BZ97" s="236"/>
      <c r="CA97" s="236"/>
      <c r="CB97" s="236"/>
      <c r="CC97" s="236"/>
      <c r="CD97" s="236"/>
      <c r="CE97" s="236"/>
      <c r="CF97" s="236"/>
      <c r="CG97" s="236"/>
      <c r="CH97" s="236"/>
      <c r="CI97" s="236"/>
      <c r="CJ97" s="236"/>
      <c r="CK97" s="236"/>
      <c r="CL97" s="236"/>
      <c r="CM97" s="236"/>
      <c r="CN97" s="236"/>
      <c r="CO97" s="236"/>
      <c r="CP97" s="236"/>
      <c r="CQ97" s="236"/>
      <c r="CR97" s="236"/>
      <c r="CS97" s="236"/>
      <c r="CT97" s="236"/>
      <c r="CU97" s="236"/>
      <c r="CV97" s="236"/>
      <c r="CW97" s="236"/>
      <c r="CX97" s="236"/>
      <c r="CY97" s="236"/>
      <c r="CZ97" s="236"/>
      <c r="DA97" s="236"/>
      <c r="DB97" s="236"/>
      <c r="DC97" s="236"/>
      <c r="DD97" s="236"/>
      <c r="DE97" s="236"/>
      <c r="DF97" s="236"/>
      <c r="DG97" s="236"/>
      <c r="DH97" s="236"/>
      <c r="DI97" s="236"/>
      <c r="DJ97" s="236"/>
      <c r="DK97" s="236"/>
      <c r="DL97" s="236"/>
      <c r="DM97" s="236"/>
      <c r="DN97" s="236"/>
      <c r="DO97" s="236"/>
      <c r="DP97" s="236"/>
      <c r="DQ97" s="236"/>
      <c r="DR97" s="236"/>
      <c r="DS97" s="236"/>
      <c r="DT97" s="236"/>
      <c r="DU97" s="236"/>
      <c r="DV97" s="236"/>
      <c r="DW97" s="236"/>
      <c r="DX97" s="236"/>
      <c r="DY97" s="236"/>
      <c r="DZ97" s="236"/>
      <c r="EA97" s="236"/>
      <c r="EB97" s="236"/>
      <c r="EC97" s="236"/>
      <c r="ED97" s="236"/>
      <c r="EE97" s="236"/>
      <c r="EF97" s="236"/>
      <c r="EG97" s="236"/>
      <c r="EH97" s="236"/>
      <c r="EI97" s="236"/>
      <c r="EJ97" s="236"/>
      <c r="EK97" s="236"/>
      <c r="EL97" s="236"/>
      <c r="EM97" s="236"/>
      <c r="EN97" s="236"/>
      <c r="EO97" s="236"/>
      <c r="EP97" s="236"/>
      <c r="EQ97" s="236"/>
      <c r="ER97" s="236"/>
      <c r="ES97" s="236"/>
      <c r="ET97" s="236"/>
      <c r="EU97" s="236"/>
      <c r="EV97" s="236"/>
      <c r="EW97" s="236"/>
      <c r="EX97" s="236"/>
      <c r="EY97" s="236"/>
      <c r="EZ97" s="236"/>
      <c r="FA97" s="236"/>
      <c r="FB97" s="236"/>
      <c r="FC97" s="236"/>
      <c r="FD97" s="236"/>
      <c r="FE97" s="236"/>
      <c r="FF97" s="236"/>
      <c r="FG97" s="236"/>
      <c r="FH97" s="236"/>
      <c r="FI97" s="236"/>
      <c r="FJ97" s="236"/>
      <c r="FK97" s="236"/>
      <c r="FL97" s="236"/>
      <c r="FM97" s="236"/>
      <c r="FN97" s="236"/>
      <c r="FO97" s="236"/>
      <c r="FP97" s="236"/>
      <c r="FQ97" s="236"/>
      <c r="FR97" s="236"/>
      <c r="FS97" s="236"/>
      <c r="FT97" s="236"/>
      <c r="FU97" s="236"/>
      <c r="FV97" s="236"/>
      <c r="FW97" s="236"/>
      <c r="FX97" s="236"/>
      <c r="FY97" s="236"/>
      <c r="FZ97" s="236"/>
      <c r="GA97" s="236"/>
      <c r="GB97" s="236"/>
      <c r="GC97" s="236"/>
      <c r="GD97" s="236"/>
      <c r="GE97" s="236"/>
      <c r="GF97" s="236"/>
      <c r="GG97" s="236"/>
      <c r="GH97" s="236"/>
      <c r="GI97" s="236"/>
      <c r="GJ97" s="236"/>
      <c r="GK97" s="236"/>
      <c r="GL97" s="236"/>
      <c r="GM97" s="236"/>
      <c r="GN97" s="236"/>
      <c r="GO97" s="236"/>
      <c r="GP97" s="236"/>
      <c r="GQ97" s="236"/>
      <c r="GR97" s="236"/>
      <c r="GS97" s="236"/>
      <c r="GT97" s="236"/>
      <c r="GU97" s="236"/>
      <c r="GV97" s="236"/>
      <c r="GW97" s="236"/>
      <c r="GX97" s="236"/>
      <c r="GY97" s="236"/>
      <c r="GZ97" s="236"/>
      <c r="HA97" s="236"/>
      <c r="HB97" s="236"/>
      <c r="HC97" s="236"/>
      <c r="HD97" s="236"/>
      <c r="HE97" s="236"/>
      <c r="HF97" s="236"/>
      <c r="HG97" s="236"/>
      <c r="HH97" s="236"/>
      <c r="HI97" s="236"/>
      <c r="HJ97" s="236"/>
      <c r="HK97" s="236"/>
      <c r="HL97" s="236"/>
      <c r="HM97" s="236"/>
      <c r="HN97" s="236"/>
      <c r="HO97" s="236"/>
      <c r="HP97" s="236"/>
      <c r="HQ97" s="236"/>
      <c r="HR97" s="236"/>
      <c r="HS97" s="236"/>
      <c r="HT97" s="236"/>
      <c r="HU97" s="236"/>
      <c r="HV97" s="236"/>
      <c r="HW97" s="236"/>
      <c r="HX97" s="236"/>
      <c r="HY97" s="236"/>
      <c r="HZ97" s="236"/>
      <c r="IA97" s="236"/>
      <c r="IB97" s="236"/>
      <c r="IC97" s="236"/>
      <c r="ID97" s="236"/>
      <c r="IE97" s="236"/>
      <c r="IF97" s="236"/>
      <c r="IG97" s="236"/>
      <c r="IH97" s="236"/>
      <c r="II97" s="236"/>
      <c r="IJ97" s="236"/>
      <c r="IK97" s="236"/>
      <c r="IL97" s="236"/>
      <c r="IM97" s="236"/>
      <c r="IN97" s="236"/>
      <c r="IO97" s="236"/>
      <c r="IP97" s="236"/>
      <c r="IQ97" s="236"/>
      <c r="IR97" s="236"/>
      <c r="IS97" s="236"/>
      <c r="IT97" s="236"/>
      <c r="IU97" s="236"/>
      <c r="IV97" s="236"/>
      <c r="IW97" s="236"/>
    </row>
    <row r="98" spans="1:257" x14ac:dyDescent="0.25">
      <c r="A98" s="643"/>
      <c r="B98" s="644"/>
      <c r="C98" s="644"/>
      <c r="D98" s="644"/>
      <c r="E98" s="644"/>
      <c r="F98" s="644"/>
      <c r="G98" s="569"/>
      <c r="H98" s="7"/>
      <c r="I98" s="217">
        <v>0</v>
      </c>
      <c r="K98" s="236"/>
      <c r="L98" s="236"/>
      <c r="M98" s="236"/>
      <c r="N98" s="236"/>
      <c r="O98" s="236"/>
      <c r="P98" s="258"/>
      <c r="Q98" s="258"/>
      <c r="R98" s="258"/>
      <c r="S98" s="258"/>
      <c r="T98" s="236"/>
      <c r="U98" s="236"/>
      <c r="V98" s="236"/>
      <c r="W98" s="236"/>
      <c r="X98" s="236"/>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6"/>
      <c r="BR98" s="236"/>
      <c r="BS98" s="236"/>
      <c r="BT98" s="236"/>
      <c r="BU98" s="236"/>
      <c r="BV98" s="236"/>
      <c r="BW98" s="236"/>
      <c r="BX98" s="236"/>
      <c r="BY98" s="236"/>
      <c r="BZ98" s="236"/>
      <c r="CA98" s="236"/>
      <c r="CB98" s="236"/>
      <c r="CC98" s="236"/>
      <c r="CD98" s="236"/>
      <c r="CE98" s="236"/>
      <c r="CF98" s="236"/>
      <c r="CG98" s="236"/>
      <c r="CH98" s="236"/>
      <c r="CI98" s="236"/>
      <c r="CJ98" s="236"/>
      <c r="CK98" s="236"/>
      <c r="CL98" s="236"/>
      <c r="CM98" s="236"/>
      <c r="CN98" s="236"/>
      <c r="CO98" s="236"/>
      <c r="CP98" s="236"/>
      <c r="CQ98" s="236"/>
      <c r="CR98" s="236"/>
      <c r="CS98" s="236"/>
      <c r="CT98" s="236"/>
      <c r="CU98" s="236"/>
      <c r="CV98" s="236"/>
      <c r="CW98" s="236"/>
      <c r="CX98" s="236"/>
      <c r="CY98" s="236"/>
      <c r="CZ98" s="236"/>
      <c r="DA98" s="236"/>
      <c r="DB98" s="236"/>
      <c r="DC98" s="236"/>
      <c r="DD98" s="236"/>
      <c r="DE98" s="236"/>
      <c r="DF98" s="236"/>
      <c r="DG98" s="236"/>
      <c r="DH98" s="236"/>
      <c r="DI98" s="236"/>
      <c r="DJ98" s="236"/>
      <c r="DK98" s="236"/>
      <c r="DL98" s="236"/>
      <c r="DM98" s="236"/>
      <c r="DN98" s="236"/>
      <c r="DO98" s="236"/>
      <c r="DP98" s="236"/>
      <c r="DQ98" s="236"/>
      <c r="DR98" s="236"/>
      <c r="DS98" s="236"/>
      <c r="DT98" s="236"/>
      <c r="DU98" s="236"/>
      <c r="DV98" s="236"/>
      <c r="DW98" s="236"/>
      <c r="DX98" s="236"/>
      <c r="DY98" s="236"/>
      <c r="DZ98" s="236"/>
      <c r="EA98" s="236"/>
      <c r="EB98" s="236"/>
      <c r="EC98" s="236"/>
      <c r="ED98" s="236"/>
      <c r="EE98" s="236"/>
      <c r="EF98" s="236"/>
      <c r="EG98" s="236"/>
      <c r="EH98" s="236"/>
      <c r="EI98" s="236"/>
      <c r="EJ98" s="236"/>
      <c r="EK98" s="236"/>
      <c r="EL98" s="236"/>
      <c r="EM98" s="236"/>
      <c r="EN98" s="236"/>
      <c r="EO98" s="236"/>
      <c r="EP98" s="236"/>
      <c r="EQ98" s="236"/>
      <c r="ER98" s="236"/>
      <c r="ES98" s="236"/>
      <c r="ET98" s="236"/>
      <c r="EU98" s="236"/>
      <c r="EV98" s="236"/>
      <c r="EW98" s="236"/>
      <c r="EX98" s="236"/>
      <c r="EY98" s="236"/>
      <c r="EZ98" s="236"/>
      <c r="FA98" s="236"/>
      <c r="FB98" s="236"/>
      <c r="FC98" s="236"/>
      <c r="FD98" s="236"/>
      <c r="FE98" s="236"/>
      <c r="FF98" s="236"/>
      <c r="FG98" s="236"/>
      <c r="FH98" s="236"/>
      <c r="FI98" s="236"/>
      <c r="FJ98" s="236"/>
      <c r="FK98" s="236"/>
      <c r="FL98" s="236"/>
      <c r="FM98" s="236"/>
      <c r="FN98" s="236"/>
      <c r="FO98" s="236"/>
      <c r="FP98" s="236"/>
      <c r="FQ98" s="236"/>
      <c r="FR98" s="236"/>
      <c r="FS98" s="236"/>
      <c r="FT98" s="236"/>
      <c r="FU98" s="236"/>
      <c r="FV98" s="236"/>
      <c r="FW98" s="236"/>
      <c r="FX98" s="236"/>
      <c r="FY98" s="236"/>
      <c r="FZ98" s="236"/>
      <c r="GA98" s="236"/>
      <c r="GB98" s="236"/>
      <c r="GC98" s="236"/>
      <c r="GD98" s="236"/>
      <c r="GE98" s="236"/>
      <c r="GF98" s="236"/>
      <c r="GG98" s="236"/>
      <c r="GH98" s="236"/>
      <c r="GI98" s="236"/>
      <c r="GJ98" s="236"/>
      <c r="GK98" s="236"/>
      <c r="GL98" s="236"/>
      <c r="GM98" s="236"/>
      <c r="GN98" s="236"/>
      <c r="GO98" s="236"/>
      <c r="GP98" s="236"/>
      <c r="GQ98" s="236"/>
      <c r="GR98" s="236"/>
      <c r="GS98" s="236"/>
      <c r="GT98" s="236"/>
      <c r="GU98" s="236"/>
      <c r="GV98" s="236"/>
      <c r="GW98" s="236"/>
      <c r="GX98" s="236"/>
      <c r="GY98" s="236"/>
      <c r="GZ98" s="236"/>
      <c r="HA98" s="236"/>
      <c r="HB98" s="236"/>
      <c r="HC98" s="236"/>
      <c r="HD98" s="236"/>
      <c r="HE98" s="236"/>
      <c r="HF98" s="236"/>
      <c r="HG98" s="236"/>
      <c r="HH98" s="236"/>
      <c r="HI98" s="236"/>
      <c r="HJ98" s="236"/>
      <c r="HK98" s="236"/>
      <c r="HL98" s="236"/>
      <c r="HM98" s="236"/>
      <c r="HN98" s="236"/>
      <c r="HO98" s="236"/>
      <c r="HP98" s="236"/>
      <c r="HQ98" s="236"/>
      <c r="HR98" s="236"/>
      <c r="HS98" s="236"/>
      <c r="HT98" s="236"/>
      <c r="HU98" s="236"/>
      <c r="HV98" s="236"/>
      <c r="HW98" s="236"/>
      <c r="HX98" s="236"/>
      <c r="HY98" s="236"/>
      <c r="HZ98" s="236"/>
      <c r="IA98" s="236"/>
      <c r="IB98" s="236"/>
      <c r="IC98" s="236"/>
      <c r="ID98" s="236"/>
      <c r="IE98" s="236"/>
      <c r="IF98" s="236"/>
      <c r="IG98" s="236"/>
      <c r="IH98" s="236"/>
      <c r="II98" s="236"/>
      <c r="IJ98" s="236"/>
      <c r="IK98" s="236"/>
      <c r="IL98" s="236"/>
      <c r="IM98" s="236"/>
      <c r="IN98" s="236"/>
      <c r="IO98" s="236"/>
      <c r="IP98" s="236"/>
      <c r="IQ98" s="236"/>
      <c r="IR98" s="236"/>
      <c r="IS98" s="236"/>
      <c r="IT98" s="236"/>
      <c r="IU98" s="236"/>
      <c r="IV98" s="236"/>
      <c r="IW98" s="236"/>
    </row>
    <row r="99" spans="1:257" x14ac:dyDescent="0.25">
      <c r="A99" s="643"/>
      <c r="B99" s="644"/>
      <c r="C99" s="644"/>
      <c r="D99" s="644"/>
      <c r="E99" s="644"/>
      <c r="F99" s="644"/>
      <c r="G99" s="569"/>
      <c r="H99" s="7"/>
      <c r="I99" s="217">
        <v>0</v>
      </c>
      <c r="K99" s="236"/>
      <c r="L99" s="236"/>
      <c r="M99" s="236"/>
      <c r="N99" s="236"/>
      <c r="O99" s="236"/>
      <c r="P99" s="258"/>
      <c r="Q99" s="258"/>
      <c r="R99" s="258"/>
      <c r="S99" s="258"/>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c r="IA99" s="236"/>
      <c r="IB99" s="236"/>
      <c r="IC99" s="236"/>
      <c r="ID99" s="236"/>
      <c r="IE99" s="236"/>
      <c r="IF99" s="236"/>
      <c r="IG99" s="236"/>
      <c r="IH99" s="236"/>
      <c r="II99" s="236"/>
      <c r="IJ99" s="236"/>
      <c r="IK99" s="236"/>
      <c r="IL99" s="236"/>
      <c r="IM99" s="236"/>
      <c r="IN99" s="236"/>
      <c r="IO99" s="236"/>
      <c r="IP99" s="236"/>
      <c r="IQ99" s="236"/>
      <c r="IR99" s="236"/>
      <c r="IS99" s="236"/>
      <c r="IT99" s="236"/>
      <c r="IU99" s="236"/>
      <c r="IV99" s="236"/>
      <c r="IW99" s="236"/>
    </row>
    <row r="100" spans="1:257" x14ac:dyDescent="0.25">
      <c r="A100" s="643"/>
      <c r="B100" s="644"/>
      <c r="C100" s="644"/>
      <c r="D100" s="644"/>
      <c r="E100" s="644"/>
      <c r="F100" s="644"/>
      <c r="G100" s="569"/>
      <c r="H100" s="7"/>
      <c r="I100" s="217">
        <v>0</v>
      </c>
      <c r="K100" s="236"/>
      <c r="L100" s="236"/>
      <c r="M100" s="236"/>
      <c r="N100" s="236"/>
      <c r="O100" s="236"/>
      <c r="P100" s="258"/>
      <c r="Q100" s="258"/>
      <c r="R100" s="258"/>
      <c r="S100" s="258"/>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236"/>
      <c r="AP100" s="236"/>
      <c r="AQ100" s="236"/>
      <c r="AR100" s="236"/>
      <c r="AS100" s="236"/>
      <c r="AT100" s="236"/>
      <c r="AU100" s="236"/>
      <c r="AV100" s="236"/>
      <c r="AW100" s="236"/>
      <c r="AX100" s="236"/>
      <c r="AY100" s="236"/>
      <c r="AZ100" s="236"/>
      <c r="BA100" s="236"/>
      <c r="BB100" s="236"/>
      <c r="BC100" s="236"/>
      <c r="BD100" s="236"/>
      <c r="BE100" s="236"/>
      <c r="BF100" s="236"/>
      <c r="BG100" s="236"/>
      <c r="BH100" s="236"/>
      <c r="BI100" s="236"/>
      <c r="BJ100" s="236"/>
      <c r="BK100" s="236"/>
      <c r="BL100" s="236"/>
      <c r="BM100" s="236"/>
      <c r="BN100" s="236"/>
      <c r="BO100" s="236"/>
      <c r="BP100" s="236"/>
      <c r="BQ100" s="236"/>
      <c r="BR100" s="236"/>
      <c r="BS100" s="236"/>
      <c r="BT100" s="236"/>
      <c r="BU100" s="236"/>
      <c r="BV100" s="236"/>
      <c r="BW100" s="236"/>
      <c r="BX100" s="236"/>
      <c r="BY100" s="236"/>
      <c r="BZ100" s="236"/>
      <c r="CA100" s="236"/>
      <c r="CB100" s="236"/>
      <c r="CC100" s="236"/>
      <c r="CD100" s="236"/>
      <c r="CE100" s="236"/>
      <c r="CF100" s="236"/>
      <c r="CG100" s="236"/>
      <c r="CH100" s="236"/>
      <c r="CI100" s="236"/>
      <c r="CJ100" s="236"/>
      <c r="CK100" s="236"/>
      <c r="CL100" s="236"/>
      <c r="CM100" s="236"/>
      <c r="CN100" s="236"/>
      <c r="CO100" s="236"/>
      <c r="CP100" s="236"/>
      <c r="CQ100" s="236"/>
      <c r="CR100" s="236"/>
      <c r="CS100" s="236"/>
      <c r="CT100" s="236"/>
      <c r="CU100" s="236"/>
      <c r="CV100" s="236"/>
      <c r="CW100" s="236"/>
      <c r="CX100" s="236"/>
      <c r="CY100" s="236"/>
      <c r="CZ100" s="236"/>
      <c r="DA100" s="236"/>
      <c r="DB100" s="236"/>
      <c r="DC100" s="236"/>
      <c r="DD100" s="236"/>
      <c r="DE100" s="236"/>
      <c r="DF100" s="236"/>
      <c r="DG100" s="236"/>
      <c r="DH100" s="236"/>
      <c r="DI100" s="236"/>
      <c r="DJ100" s="236"/>
      <c r="DK100" s="236"/>
      <c r="DL100" s="236"/>
      <c r="DM100" s="236"/>
      <c r="DN100" s="236"/>
      <c r="DO100" s="236"/>
      <c r="DP100" s="236"/>
      <c r="DQ100" s="236"/>
      <c r="DR100" s="236"/>
      <c r="DS100" s="236"/>
      <c r="DT100" s="236"/>
      <c r="DU100" s="236"/>
      <c r="DV100" s="236"/>
      <c r="DW100" s="236"/>
      <c r="DX100" s="236"/>
      <c r="DY100" s="236"/>
      <c r="DZ100" s="236"/>
      <c r="EA100" s="236"/>
      <c r="EB100" s="236"/>
      <c r="EC100" s="236"/>
      <c r="ED100" s="236"/>
      <c r="EE100" s="236"/>
      <c r="EF100" s="236"/>
      <c r="EG100" s="236"/>
      <c r="EH100" s="236"/>
      <c r="EI100" s="236"/>
      <c r="EJ100" s="236"/>
      <c r="EK100" s="236"/>
      <c r="EL100" s="236"/>
      <c r="EM100" s="236"/>
      <c r="EN100" s="236"/>
      <c r="EO100" s="236"/>
      <c r="EP100" s="236"/>
      <c r="EQ100" s="236"/>
      <c r="ER100" s="236"/>
      <c r="ES100" s="236"/>
      <c r="ET100" s="236"/>
      <c r="EU100" s="236"/>
      <c r="EV100" s="236"/>
      <c r="EW100" s="236"/>
      <c r="EX100" s="236"/>
      <c r="EY100" s="236"/>
      <c r="EZ100" s="236"/>
      <c r="FA100" s="236"/>
      <c r="FB100" s="236"/>
      <c r="FC100" s="236"/>
      <c r="FD100" s="236"/>
      <c r="FE100" s="236"/>
      <c r="FF100" s="236"/>
      <c r="FG100" s="236"/>
      <c r="FH100" s="236"/>
      <c r="FI100" s="236"/>
      <c r="FJ100" s="236"/>
      <c r="FK100" s="236"/>
      <c r="FL100" s="236"/>
      <c r="FM100" s="236"/>
      <c r="FN100" s="236"/>
      <c r="FO100" s="236"/>
      <c r="FP100" s="236"/>
      <c r="FQ100" s="236"/>
      <c r="FR100" s="236"/>
      <c r="FS100" s="236"/>
      <c r="FT100" s="236"/>
      <c r="FU100" s="236"/>
      <c r="FV100" s="236"/>
      <c r="FW100" s="236"/>
      <c r="FX100" s="236"/>
      <c r="FY100" s="236"/>
      <c r="FZ100" s="236"/>
      <c r="GA100" s="236"/>
      <c r="GB100" s="236"/>
      <c r="GC100" s="236"/>
      <c r="GD100" s="236"/>
      <c r="GE100" s="236"/>
      <c r="GF100" s="236"/>
      <c r="GG100" s="236"/>
      <c r="GH100" s="236"/>
      <c r="GI100" s="236"/>
      <c r="GJ100" s="236"/>
      <c r="GK100" s="236"/>
      <c r="GL100" s="236"/>
      <c r="GM100" s="236"/>
      <c r="GN100" s="236"/>
      <c r="GO100" s="236"/>
      <c r="GP100" s="236"/>
      <c r="GQ100" s="236"/>
      <c r="GR100" s="236"/>
      <c r="GS100" s="236"/>
      <c r="GT100" s="236"/>
      <c r="GU100" s="236"/>
      <c r="GV100" s="236"/>
      <c r="GW100" s="236"/>
      <c r="GX100" s="236"/>
      <c r="GY100" s="236"/>
      <c r="GZ100" s="236"/>
      <c r="HA100" s="236"/>
      <c r="HB100" s="236"/>
      <c r="HC100" s="236"/>
      <c r="HD100" s="236"/>
      <c r="HE100" s="236"/>
      <c r="HF100" s="236"/>
      <c r="HG100" s="236"/>
      <c r="HH100" s="236"/>
      <c r="HI100" s="236"/>
      <c r="HJ100" s="236"/>
      <c r="HK100" s="236"/>
      <c r="HL100" s="236"/>
      <c r="HM100" s="236"/>
      <c r="HN100" s="236"/>
      <c r="HO100" s="236"/>
      <c r="HP100" s="236"/>
      <c r="HQ100" s="236"/>
      <c r="HR100" s="236"/>
      <c r="HS100" s="236"/>
      <c r="HT100" s="236"/>
      <c r="HU100" s="236"/>
      <c r="HV100" s="236"/>
      <c r="HW100" s="236"/>
      <c r="HX100" s="236"/>
      <c r="HY100" s="236"/>
      <c r="HZ100" s="236"/>
      <c r="IA100" s="236"/>
      <c r="IB100" s="236"/>
      <c r="IC100" s="236"/>
      <c r="ID100" s="236"/>
      <c r="IE100" s="236"/>
      <c r="IF100" s="236"/>
      <c r="IG100" s="236"/>
      <c r="IH100" s="236"/>
      <c r="II100" s="236"/>
      <c r="IJ100" s="236"/>
      <c r="IK100" s="236"/>
      <c r="IL100" s="236"/>
      <c r="IM100" s="236"/>
      <c r="IN100" s="236"/>
      <c r="IO100" s="236"/>
      <c r="IP100" s="236"/>
      <c r="IQ100" s="236"/>
      <c r="IR100" s="236"/>
      <c r="IS100" s="236"/>
      <c r="IT100" s="236"/>
      <c r="IU100" s="236"/>
      <c r="IV100" s="236"/>
      <c r="IW100" s="236"/>
    </row>
    <row r="101" spans="1:257" x14ac:dyDescent="0.25">
      <c r="A101" s="643"/>
      <c r="B101" s="644"/>
      <c r="C101" s="644"/>
      <c r="D101" s="644"/>
      <c r="E101" s="644"/>
      <c r="F101" s="644"/>
      <c r="G101" s="569"/>
      <c r="H101" s="7"/>
      <c r="I101" s="217">
        <v>0</v>
      </c>
      <c r="K101" s="236"/>
      <c r="L101" s="236"/>
      <c r="M101" s="236"/>
      <c r="N101" s="236"/>
      <c r="O101" s="236"/>
      <c r="P101" s="258"/>
      <c r="Q101" s="258"/>
      <c r="R101" s="258"/>
      <c r="S101" s="258"/>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6"/>
      <c r="BR101" s="236"/>
      <c r="BS101" s="236"/>
      <c r="BT101" s="236"/>
      <c r="BU101" s="236"/>
      <c r="BV101" s="236"/>
      <c r="BW101" s="236"/>
      <c r="BX101" s="236"/>
      <c r="BY101" s="236"/>
      <c r="BZ101" s="236"/>
      <c r="CA101" s="236"/>
      <c r="CB101" s="236"/>
      <c r="CC101" s="236"/>
      <c r="CD101" s="236"/>
      <c r="CE101" s="236"/>
      <c r="CF101" s="236"/>
      <c r="CG101" s="236"/>
      <c r="CH101" s="236"/>
      <c r="CI101" s="236"/>
      <c r="CJ101" s="236"/>
      <c r="CK101" s="236"/>
      <c r="CL101" s="236"/>
      <c r="CM101" s="236"/>
      <c r="CN101" s="236"/>
      <c r="CO101" s="236"/>
      <c r="CP101" s="236"/>
      <c r="CQ101" s="236"/>
      <c r="CR101" s="236"/>
      <c r="CS101" s="236"/>
      <c r="CT101" s="236"/>
      <c r="CU101" s="236"/>
      <c r="CV101" s="236"/>
      <c r="CW101" s="236"/>
      <c r="CX101" s="236"/>
      <c r="CY101" s="236"/>
      <c r="CZ101" s="236"/>
      <c r="DA101" s="236"/>
      <c r="DB101" s="236"/>
      <c r="DC101" s="236"/>
      <c r="DD101" s="236"/>
      <c r="DE101" s="236"/>
      <c r="DF101" s="236"/>
      <c r="DG101" s="236"/>
      <c r="DH101" s="236"/>
      <c r="DI101" s="236"/>
      <c r="DJ101" s="236"/>
      <c r="DK101" s="236"/>
      <c r="DL101" s="236"/>
      <c r="DM101" s="236"/>
      <c r="DN101" s="236"/>
      <c r="DO101" s="236"/>
      <c r="DP101" s="236"/>
      <c r="DQ101" s="236"/>
      <c r="DR101" s="236"/>
      <c r="DS101" s="236"/>
      <c r="DT101" s="236"/>
      <c r="DU101" s="236"/>
      <c r="DV101" s="236"/>
      <c r="DW101" s="236"/>
      <c r="DX101" s="236"/>
      <c r="DY101" s="236"/>
      <c r="DZ101" s="236"/>
      <c r="EA101" s="236"/>
      <c r="EB101" s="236"/>
      <c r="EC101" s="236"/>
      <c r="ED101" s="236"/>
      <c r="EE101" s="236"/>
      <c r="EF101" s="236"/>
      <c r="EG101" s="236"/>
      <c r="EH101" s="236"/>
      <c r="EI101" s="236"/>
      <c r="EJ101" s="236"/>
      <c r="EK101" s="236"/>
      <c r="EL101" s="236"/>
      <c r="EM101" s="236"/>
      <c r="EN101" s="236"/>
      <c r="EO101" s="236"/>
      <c r="EP101" s="236"/>
      <c r="EQ101" s="236"/>
      <c r="ER101" s="236"/>
      <c r="ES101" s="236"/>
      <c r="ET101" s="236"/>
      <c r="EU101" s="236"/>
      <c r="EV101" s="236"/>
      <c r="EW101" s="236"/>
      <c r="EX101" s="236"/>
      <c r="EY101" s="236"/>
      <c r="EZ101" s="236"/>
      <c r="FA101" s="236"/>
      <c r="FB101" s="236"/>
      <c r="FC101" s="236"/>
      <c r="FD101" s="236"/>
      <c r="FE101" s="236"/>
      <c r="FF101" s="236"/>
      <c r="FG101" s="236"/>
      <c r="FH101" s="236"/>
      <c r="FI101" s="236"/>
      <c r="FJ101" s="236"/>
      <c r="FK101" s="236"/>
      <c r="FL101" s="236"/>
      <c r="FM101" s="236"/>
      <c r="FN101" s="236"/>
      <c r="FO101" s="236"/>
      <c r="FP101" s="236"/>
      <c r="FQ101" s="236"/>
      <c r="FR101" s="236"/>
      <c r="FS101" s="236"/>
      <c r="FT101" s="236"/>
      <c r="FU101" s="236"/>
      <c r="FV101" s="236"/>
      <c r="FW101" s="236"/>
      <c r="FX101" s="236"/>
      <c r="FY101" s="236"/>
      <c r="FZ101" s="236"/>
      <c r="GA101" s="236"/>
      <c r="GB101" s="236"/>
      <c r="GC101" s="236"/>
      <c r="GD101" s="236"/>
      <c r="GE101" s="236"/>
      <c r="GF101" s="236"/>
      <c r="GG101" s="236"/>
      <c r="GH101" s="236"/>
      <c r="GI101" s="236"/>
      <c r="GJ101" s="236"/>
      <c r="GK101" s="236"/>
      <c r="GL101" s="236"/>
      <c r="GM101" s="236"/>
      <c r="GN101" s="236"/>
      <c r="GO101" s="236"/>
      <c r="GP101" s="236"/>
      <c r="GQ101" s="236"/>
      <c r="GR101" s="236"/>
      <c r="GS101" s="236"/>
      <c r="GT101" s="236"/>
      <c r="GU101" s="236"/>
      <c r="GV101" s="236"/>
      <c r="GW101" s="236"/>
      <c r="GX101" s="236"/>
      <c r="GY101" s="236"/>
      <c r="GZ101" s="236"/>
      <c r="HA101" s="236"/>
      <c r="HB101" s="236"/>
      <c r="HC101" s="236"/>
      <c r="HD101" s="236"/>
      <c r="HE101" s="236"/>
      <c r="HF101" s="236"/>
      <c r="HG101" s="236"/>
      <c r="HH101" s="236"/>
      <c r="HI101" s="236"/>
      <c r="HJ101" s="236"/>
      <c r="HK101" s="236"/>
      <c r="HL101" s="236"/>
      <c r="HM101" s="236"/>
      <c r="HN101" s="236"/>
      <c r="HO101" s="236"/>
      <c r="HP101" s="236"/>
      <c r="HQ101" s="236"/>
      <c r="HR101" s="236"/>
      <c r="HS101" s="236"/>
      <c r="HT101" s="236"/>
      <c r="HU101" s="236"/>
      <c r="HV101" s="236"/>
      <c r="HW101" s="236"/>
      <c r="HX101" s="236"/>
      <c r="HY101" s="236"/>
      <c r="HZ101" s="236"/>
      <c r="IA101" s="236"/>
      <c r="IB101" s="236"/>
      <c r="IC101" s="236"/>
      <c r="ID101" s="236"/>
      <c r="IE101" s="236"/>
      <c r="IF101" s="236"/>
      <c r="IG101" s="236"/>
      <c r="IH101" s="236"/>
      <c r="II101" s="236"/>
      <c r="IJ101" s="236"/>
      <c r="IK101" s="236"/>
      <c r="IL101" s="236"/>
      <c r="IM101" s="236"/>
      <c r="IN101" s="236"/>
      <c r="IO101" s="236"/>
      <c r="IP101" s="236"/>
      <c r="IQ101" s="236"/>
      <c r="IR101" s="236"/>
      <c r="IS101" s="236"/>
      <c r="IT101" s="236"/>
      <c r="IU101" s="236"/>
      <c r="IV101" s="236"/>
      <c r="IW101" s="236"/>
    </row>
    <row r="102" spans="1:257" x14ac:dyDescent="0.25">
      <c r="A102" s="643"/>
      <c r="B102" s="644"/>
      <c r="C102" s="644"/>
      <c r="D102" s="644"/>
      <c r="E102" s="644"/>
      <c r="F102" s="644"/>
      <c r="G102" s="569"/>
      <c r="H102" s="7"/>
      <c r="I102" s="217">
        <v>0</v>
      </c>
      <c r="K102" s="236"/>
      <c r="L102" s="236"/>
      <c r="M102" s="236"/>
      <c r="N102" s="236"/>
      <c r="O102" s="236"/>
      <c r="P102" s="258"/>
      <c r="Q102" s="258"/>
      <c r="R102" s="258"/>
      <c r="S102" s="258"/>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6"/>
      <c r="BR102" s="236"/>
      <c r="BS102" s="236"/>
      <c r="BT102" s="236"/>
      <c r="BU102" s="236"/>
      <c r="BV102" s="236"/>
      <c r="BW102" s="236"/>
      <c r="BX102" s="236"/>
      <c r="BY102" s="236"/>
      <c r="BZ102" s="236"/>
      <c r="CA102" s="236"/>
      <c r="CB102" s="236"/>
      <c r="CC102" s="236"/>
      <c r="CD102" s="236"/>
      <c r="CE102" s="236"/>
      <c r="CF102" s="236"/>
      <c r="CG102" s="236"/>
      <c r="CH102" s="236"/>
      <c r="CI102" s="236"/>
      <c r="CJ102" s="236"/>
      <c r="CK102" s="236"/>
      <c r="CL102" s="236"/>
      <c r="CM102" s="236"/>
      <c r="CN102" s="236"/>
      <c r="CO102" s="236"/>
      <c r="CP102" s="236"/>
      <c r="CQ102" s="236"/>
      <c r="CR102" s="236"/>
      <c r="CS102" s="236"/>
      <c r="CT102" s="236"/>
      <c r="CU102" s="236"/>
      <c r="CV102" s="236"/>
      <c r="CW102" s="236"/>
      <c r="CX102" s="236"/>
      <c r="CY102" s="236"/>
      <c r="CZ102" s="236"/>
      <c r="DA102" s="236"/>
      <c r="DB102" s="236"/>
      <c r="DC102" s="236"/>
      <c r="DD102" s="236"/>
      <c r="DE102" s="236"/>
      <c r="DF102" s="236"/>
      <c r="DG102" s="236"/>
      <c r="DH102" s="236"/>
      <c r="DI102" s="236"/>
      <c r="DJ102" s="236"/>
      <c r="DK102" s="236"/>
      <c r="DL102" s="236"/>
      <c r="DM102" s="236"/>
      <c r="DN102" s="236"/>
      <c r="DO102" s="236"/>
      <c r="DP102" s="236"/>
      <c r="DQ102" s="236"/>
      <c r="DR102" s="236"/>
      <c r="DS102" s="236"/>
      <c r="DT102" s="236"/>
      <c r="DU102" s="236"/>
      <c r="DV102" s="236"/>
      <c r="DW102" s="236"/>
      <c r="DX102" s="236"/>
      <c r="DY102" s="236"/>
      <c r="DZ102" s="236"/>
      <c r="EA102" s="236"/>
      <c r="EB102" s="236"/>
      <c r="EC102" s="236"/>
      <c r="ED102" s="236"/>
      <c r="EE102" s="236"/>
      <c r="EF102" s="236"/>
      <c r="EG102" s="236"/>
      <c r="EH102" s="236"/>
      <c r="EI102" s="236"/>
      <c r="EJ102" s="236"/>
      <c r="EK102" s="236"/>
      <c r="EL102" s="236"/>
      <c r="EM102" s="236"/>
      <c r="EN102" s="236"/>
      <c r="EO102" s="236"/>
      <c r="EP102" s="236"/>
      <c r="EQ102" s="236"/>
      <c r="ER102" s="236"/>
      <c r="ES102" s="236"/>
      <c r="ET102" s="236"/>
      <c r="EU102" s="236"/>
      <c r="EV102" s="236"/>
      <c r="EW102" s="236"/>
      <c r="EX102" s="236"/>
      <c r="EY102" s="236"/>
      <c r="EZ102" s="236"/>
      <c r="FA102" s="236"/>
      <c r="FB102" s="236"/>
      <c r="FC102" s="236"/>
      <c r="FD102" s="236"/>
      <c r="FE102" s="236"/>
      <c r="FF102" s="236"/>
      <c r="FG102" s="236"/>
      <c r="FH102" s="236"/>
      <c r="FI102" s="236"/>
      <c r="FJ102" s="236"/>
      <c r="FK102" s="236"/>
      <c r="FL102" s="236"/>
      <c r="FM102" s="236"/>
      <c r="FN102" s="236"/>
      <c r="FO102" s="236"/>
      <c r="FP102" s="236"/>
      <c r="FQ102" s="236"/>
      <c r="FR102" s="236"/>
      <c r="FS102" s="236"/>
      <c r="FT102" s="236"/>
      <c r="FU102" s="236"/>
      <c r="FV102" s="236"/>
      <c r="FW102" s="236"/>
      <c r="FX102" s="236"/>
      <c r="FY102" s="236"/>
      <c r="FZ102" s="236"/>
      <c r="GA102" s="236"/>
      <c r="GB102" s="236"/>
      <c r="GC102" s="236"/>
      <c r="GD102" s="236"/>
      <c r="GE102" s="236"/>
      <c r="GF102" s="236"/>
      <c r="GG102" s="236"/>
      <c r="GH102" s="236"/>
      <c r="GI102" s="236"/>
      <c r="GJ102" s="236"/>
      <c r="GK102" s="236"/>
      <c r="GL102" s="236"/>
      <c r="GM102" s="236"/>
      <c r="GN102" s="236"/>
      <c r="GO102" s="236"/>
      <c r="GP102" s="236"/>
      <c r="GQ102" s="236"/>
      <c r="GR102" s="236"/>
      <c r="GS102" s="236"/>
      <c r="GT102" s="236"/>
      <c r="GU102" s="236"/>
      <c r="GV102" s="236"/>
      <c r="GW102" s="236"/>
      <c r="GX102" s="236"/>
      <c r="GY102" s="236"/>
      <c r="GZ102" s="236"/>
      <c r="HA102" s="236"/>
      <c r="HB102" s="236"/>
      <c r="HC102" s="236"/>
      <c r="HD102" s="236"/>
      <c r="HE102" s="236"/>
      <c r="HF102" s="236"/>
      <c r="HG102" s="236"/>
      <c r="HH102" s="236"/>
      <c r="HI102" s="236"/>
      <c r="HJ102" s="236"/>
      <c r="HK102" s="236"/>
      <c r="HL102" s="236"/>
      <c r="HM102" s="236"/>
      <c r="HN102" s="236"/>
      <c r="HO102" s="236"/>
      <c r="HP102" s="236"/>
      <c r="HQ102" s="236"/>
      <c r="HR102" s="236"/>
      <c r="HS102" s="236"/>
      <c r="HT102" s="236"/>
      <c r="HU102" s="236"/>
      <c r="HV102" s="236"/>
      <c r="HW102" s="236"/>
      <c r="HX102" s="236"/>
      <c r="HY102" s="236"/>
      <c r="HZ102" s="236"/>
      <c r="IA102" s="236"/>
      <c r="IB102" s="236"/>
      <c r="IC102" s="236"/>
      <c r="ID102" s="236"/>
      <c r="IE102" s="236"/>
      <c r="IF102" s="236"/>
      <c r="IG102" s="236"/>
      <c r="IH102" s="236"/>
      <c r="II102" s="236"/>
      <c r="IJ102" s="236"/>
      <c r="IK102" s="236"/>
      <c r="IL102" s="236"/>
      <c r="IM102" s="236"/>
      <c r="IN102" s="236"/>
      <c r="IO102" s="236"/>
      <c r="IP102" s="236"/>
      <c r="IQ102" s="236"/>
      <c r="IR102" s="236"/>
      <c r="IS102" s="236"/>
      <c r="IT102" s="236"/>
      <c r="IU102" s="236"/>
      <c r="IV102" s="236"/>
      <c r="IW102" s="236"/>
    </row>
    <row r="103" spans="1:257" x14ac:dyDescent="0.25">
      <c r="A103" s="643"/>
      <c r="B103" s="644"/>
      <c r="C103" s="644"/>
      <c r="D103" s="644"/>
      <c r="E103" s="644"/>
      <c r="F103" s="644"/>
      <c r="G103" s="569"/>
      <c r="H103" s="7"/>
      <c r="I103" s="217">
        <v>0</v>
      </c>
      <c r="K103" s="236"/>
      <c r="L103" s="236"/>
      <c r="M103" s="236"/>
      <c r="N103" s="236"/>
      <c r="O103" s="236"/>
      <c r="P103" s="258"/>
      <c r="Q103" s="258"/>
      <c r="R103" s="258"/>
      <c r="S103" s="258"/>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36"/>
      <c r="AP103" s="236"/>
      <c r="AQ103" s="236"/>
      <c r="AR103" s="236"/>
      <c r="AS103" s="236"/>
      <c r="AT103" s="236"/>
      <c r="AU103" s="236"/>
      <c r="AV103" s="236"/>
      <c r="AW103" s="236"/>
      <c r="AX103" s="236"/>
      <c r="AY103" s="236"/>
      <c r="AZ103" s="236"/>
      <c r="BA103" s="236"/>
      <c r="BB103" s="236"/>
      <c r="BC103" s="236"/>
      <c r="BD103" s="236"/>
      <c r="BE103" s="236"/>
      <c r="BF103" s="236"/>
      <c r="BG103" s="236"/>
      <c r="BH103" s="236"/>
      <c r="BI103" s="236"/>
      <c r="BJ103" s="236"/>
      <c r="BK103" s="236"/>
      <c r="BL103" s="236"/>
      <c r="BM103" s="236"/>
      <c r="BN103" s="236"/>
      <c r="BO103" s="236"/>
      <c r="BP103" s="236"/>
      <c r="BQ103" s="236"/>
      <c r="BR103" s="236"/>
      <c r="BS103" s="236"/>
      <c r="BT103" s="236"/>
      <c r="BU103" s="236"/>
      <c r="BV103" s="236"/>
      <c r="BW103" s="236"/>
      <c r="BX103" s="236"/>
      <c r="BY103" s="236"/>
      <c r="BZ103" s="236"/>
      <c r="CA103" s="236"/>
      <c r="CB103" s="236"/>
      <c r="CC103" s="236"/>
      <c r="CD103" s="236"/>
      <c r="CE103" s="236"/>
      <c r="CF103" s="236"/>
      <c r="CG103" s="236"/>
      <c r="CH103" s="236"/>
      <c r="CI103" s="236"/>
      <c r="CJ103" s="236"/>
      <c r="CK103" s="236"/>
      <c r="CL103" s="236"/>
      <c r="CM103" s="236"/>
      <c r="CN103" s="236"/>
      <c r="CO103" s="236"/>
      <c r="CP103" s="236"/>
      <c r="CQ103" s="236"/>
      <c r="CR103" s="236"/>
      <c r="CS103" s="236"/>
      <c r="CT103" s="236"/>
      <c r="CU103" s="236"/>
      <c r="CV103" s="236"/>
      <c r="CW103" s="236"/>
      <c r="CX103" s="236"/>
      <c r="CY103" s="236"/>
      <c r="CZ103" s="236"/>
      <c r="DA103" s="236"/>
      <c r="DB103" s="236"/>
      <c r="DC103" s="236"/>
      <c r="DD103" s="236"/>
      <c r="DE103" s="236"/>
      <c r="DF103" s="236"/>
      <c r="DG103" s="236"/>
      <c r="DH103" s="236"/>
      <c r="DI103" s="236"/>
      <c r="DJ103" s="236"/>
      <c r="DK103" s="236"/>
      <c r="DL103" s="236"/>
      <c r="DM103" s="236"/>
      <c r="DN103" s="236"/>
      <c r="DO103" s="236"/>
      <c r="DP103" s="236"/>
      <c r="DQ103" s="236"/>
      <c r="DR103" s="236"/>
      <c r="DS103" s="236"/>
      <c r="DT103" s="236"/>
      <c r="DU103" s="236"/>
      <c r="DV103" s="236"/>
      <c r="DW103" s="236"/>
      <c r="DX103" s="236"/>
      <c r="DY103" s="236"/>
      <c r="DZ103" s="236"/>
      <c r="EA103" s="236"/>
      <c r="EB103" s="236"/>
      <c r="EC103" s="236"/>
      <c r="ED103" s="236"/>
      <c r="EE103" s="236"/>
      <c r="EF103" s="236"/>
      <c r="EG103" s="236"/>
      <c r="EH103" s="236"/>
      <c r="EI103" s="236"/>
      <c r="EJ103" s="236"/>
      <c r="EK103" s="236"/>
      <c r="EL103" s="236"/>
      <c r="EM103" s="236"/>
      <c r="EN103" s="236"/>
      <c r="EO103" s="236"/>
      <c r="EP103" s="236"/>
      <c r="EQ103" s="236"/>
      <c r="ER103" s="236"/>
      <c r="ES103" s="236"/>
      <c r="ET103" s="236"/>
      <c r="EU103" s="236"/>
      <c r="EV103" s="236"/>
      <c r="EW103" s="236"/>
      <c r="EX103" s="236"/>
      <c r="EY103" s="236"/>
      <c r="EZ103" s="236"/>
      <c r="FA103" s="236"/>
      <c r="FB103" s="236"/>
      <c r="FC103" s="236"/>
      <c r="FD103" s="236"/>
      <c r="FE103" s="236"/>
      <c r="FF103" s="236"/>
      <c r="FG103" s="236"/>
      <c r="FH103" s="236"/>
      <c r="FI103" s="236"/>
      <c r="FJ103" s="236"/>
      <c r="FK103" s="236"/>
      <c r="FL103" s="236"/>
      <c r="FM103" s="236"/>
      <c r="FN103" s="236"/>
      <c r="FO103" s="236"/>
      <c r="FP103" s="236"/>
      <c r="FQ103" s="236"/>
      <c r="FR103" s="236"/>
      <c r="FS103" s="236"/>
      <c r="FT103" s="236"/>
      <c r="FU103" s="236"/>
      <c r="FV103" s="236"/>
      <c r="FW103" s="236"/>
      <c r="FX103" s="236"/>
      <c r="FY103" s="236"/>
      <c r="FZ103" s="236"/>
      <c r="GA103" s="236"/>
      <c r="GB103" s="236"/>
      <c r="GC103" s="236"/>
      <c r="GD103" s="236"/>
      <c r="GE103" s="236"/>
      <c r="GF103" s="236"/>
      <c r="GG103" s="236"/>
      <c r="GH103" s="236"/>
      <c r="GI103" s="236"/>
      <c r="GJ103" s="236"/>
      <c r="GK103" s="236"/>
      <c r="GL103" s="236"/>
      <c r="GM103" s="236"/>
      <c r="GN103" s="236"/>
      <c r="GO103" s="236"/>
      <c r="GP103" s="236"/>
      <c r="GQ103" s="236"/>
      <c r="GR103" s="236"/>
      <c r="GS103" s="236"/>
      <c r="GT103" s="236"/>
      <c r="GU103" s="236"/>
      <c r="GV103" s="236"/>
      <c r="GW103" s="236"/>
      <c r="GX103" s="236"/>
      <c r="GY103" s="236"/>
      <c r="GZ103" s="236"/>
      <c r="HA103" s="236"/>
      <c r="HB103" s="236"/>
      <c r="HC103" s="236"/>
      <c r="HD103" s="236"/>
      <c r="HE103" s="236"/>
      <c r="HF103" s="236"/>
      <c r="HG103" s="236"/>
      <c r="HH103" s="236"/>
      <c r="HI103" s="236"/>
      <c r="HJ103" s="236"/>
      <c r="HK103" s="236"/>
      <c r="HL103" s="236"/>
      <c r="HM103" s="236"/>
      <c r="HN103" s="236"/>
      <c r="HO103" s="236"/>
      <c r="HP103" s="236"/>
      <c r="HQ103" s="236"/>
      <c r="HR103" s="236"/>
      <c r="HS103" s="236"/>
      <c r="HT103" s="236"/>
      <c r="HU103" s="236"/>
      <c r="HV103" s="236"/>
      <c r="HW103" s="236"/>
      <c r="HX103" s="236"/>
      <c r="HY103" s="236"/>
      <c r="HZ103" s="236"/>
      <c r="IA103" s="236"/>
      <c r="IB103" s="236"/>
      <c r="IC103" s="236"/>
      <c r="ID103" s="236"/>
      <c r="IE103" s="236"/>
      <c r="IF103" s="236"/>
      <c r="IG103" s="236"/>
      <c r="IH103" s="236"/>
      <c r="II103" s="236"/>
      <c r="IJ103" s="236"/>
      <c r="IK103" s="236"/>
      <c r="IL103" s="236"/>
      <c r="IM103" s="236"/>
      <c r="IN103" s="236"/>
      <c r="IO103" s="236"/>
      <c r="IP103" s="236"/>
      <c r="IQ103" s="236"/>
      <c r="IR103" s="236"/>
      <c r="IS103" s="236"/>
      <c r="IT103" s="236"/>
      <c r="IU103" s="236"/>
      <c r="IV103" s="236"/>
      <c r="IW103" s="236"/>
    </row>
    <row r="104" spans="1:257" x14ac:dyDescent="0.25">
      <c r="A104" s="643"/>
      <c r="B104" s="644"/>
      <c r="C104" s="644"/>
      <c r="D104" s="644"/>
      <c r="E104" s="644"/>
      <c r="F104" s="644"/>
      <c r="G104" s="569"/>
      <c r="H104" s="7"/>
      <c r="I104" s="217">
        <v>0</v>
      </c>
      <c r="K104" s="236"/>
      <c r="L104" s="236"/>
      <c r="M104" s="236"/>
      <c r="N104" s="236"/>
      <c r="O104" s="236"/>
      <c r="P104" s="258"/>
      <c r="Q104" s="258"/>
      <c r="R104" s="258"/>
      <c r="S104" s="258"/>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c r="CH104" s="236"/>
      <c r="CI104" s="236"/>
      <c r="CJ104" s="236"/>
      <c r="CK104" s="236"/>
      <c r="CL104" s="236"/>
      <c r="CM104" s="236"/>
      <c r="CN104" s="236"/>
      <c r="CO104" s="236"/>
      <c r="CP104" s="236"/>
      <c r="CQ104" s="236"/>
      <c r="CR104" s="236"/>
      <c r="CS104" s="236"/>
      <c r="CT104" s="236"/>
      <c r="CU104" s="236"/>
      <c r="CV104" s="236"/>
      <c r="CW104" s="236"/>
      <c r="CX104" s="236"/>
      <c r="CY104" s="236"/>
      <c r="CZ104" s="236"/>
      <c r="DA104" s="236"/>
      <c r="DB104" s="236"/>
      <c r="DC104" s="236"/>
      <c r="DD104" s="236"/>
      <c r="DE104" s="236"/>
      <c r="DF104" s="236"/>
      <c r="DG104" s="236"/>
      <c r="DH104" s="236"/>
      <c r="DI104" s="236"/>
      <c r="DJ104" s="236"/>
      <c r="DK104" s="236"/>
      <c r="DL104" s="236"/>
      <c r="DM104" s="236"/>
      <c r="DN104" s="236"/>
      <c r="DO104" s="236"/>
      <c r="DP104" s="236"/>
      <c r="DQ104" s="236"/>
      <c r="DR104" s="236"/>
      <c r="DS104" s="236"/>
      <c r="DT104" s="236"/>
      <c r="DU104" s="236"/>
      <c r="DV104" s="236"/>
      <c r="DW104" s="236"/>
      <c r="DX104" s="236"/>
      <c r="DY104" s="236"/>
      <c r="DZ104" s="236"/>
      <c r="EA104" s="236"/>
      <c r="EB104" s="236"/>
      <c r="EC104" s="236"/>
      <c r="ED104" s="236"/>
      <c r="EE104" s="236"/>
      <c r="EF104" s="236"/>
      <c r="EG104" s="236"/>
      <c r="EH104" s="236"/>
      <c r="EI104" s="236"/>
      <c r="EJ104" s="236"/>
      <c r="EK104" s="236"/>
      <c r="EL104" s="236"/>
      <c r="EM104" s="236"/>
      <c r="EN104" s="236"/>
      <c r="EO104" s="236"/>
      <c r="EP104" s="236"/>
      <c r="EQ104" s="236"/>
      <c r="ER104" s="236"/>
      <c r="ES104" s="236"/>
      <c r="ET104" s="236"/>
      <c r="EU104" s="236"/>
      <c r="EV104" s="236"/>
      <c r="EW104" s="236"/>
      <c r="EX104" s="236"/>
      <c r="EY104" s="236"/>
      <c r="EZ104" s="236"/>
      <c r="FA104" s="236"/>
      <c r="FB104" s="236"/>
      <c r="FC104" s="236"/>
      <c r="FD104" s="236"/>
      <c r="FE104" s="236"/>
      <c r="FF104" s="236"/>
      <c r="FG104" s="236"/>
      <c r="FH104" s="236"/>
      <c r="FI104" s="236"/>
      <c r="FJ104" s="236"/>
      <c r="FK104" s="236"/>
      <c r="FL104" s="236"/>
      <c r="FM104" s="236"/>
      <c r="FN104" s="236"/>
      <c r="FO104" s="236"/>
      <c r="FP104" s="236"/>
      <c r="FQ104" s="236"/>
      <c r="FR104" s="236"/>
      <c r="FS104" s="236"/>
      <c r="FT104" s="236"/>
      <c r="FU104" s="236"/>
      <c r="FV104" s="236"/>
      <c r="FW104" s="236"/>
      <c r="FX104" s="236"/>
      <c r="FY104" s="236"/>
      <c r="FZ104" s="236"/>
      <c r="GA104" s="236"/>
      <c r="GB104" s="236"/>
      <c r="GC104" s="236"/>
      <c r="GD104" s="236"/>
      <c r="GE104" s="236"/>
      <c r="GF104" s="236"/>
      <c r="GG104" s="236"/>
      <c r="GH104" s="236"/>
      <c r="GI104" s="236"/>
      <c r="GJ104" s="236"/>
      <c r="GK104" s="236"/>
      <c r="GL104" s="236"/>
      <c r="GM104" s="236"/>
      <c r="GN104" s="236"/>
      <c r="GO104" s="236"/>
      <c r="GP104" s="236"/>
      <c r="GQ104" s="236"/>
      <c r="GR104" s="236"/>
      <c r="GS104" s="236"/>
      <c r="GT104" s="236"/>
      <c r="GU104" s="236"/>
      <c r="GV104" s="236"/>
      <c r="GW104" s="236"/>
      <c r="GX104" s="236"/>
      <c r="GY104" s="236"/>
      <c r="GZ104" s="236"/>
      <c r="HA104" s="236"/>
      <c r="HB104" s="236"/>
      <c r="HC104" s="236"/>
      <c r="HD104" s="236"/>
      <c r="HE104" s="236"/>
      <c r="HF104" s="236"/>
      <c r="HG104" s="236"/>
      <c r="HH104" s="236"/>
      <c r="HI104" s="236"/>
      <c r="HJ104" s="236"/>
      <c r="HK104" s="236"/>
      <c r="HL104" s="236"/>
      <c r="HM104" s="236"/>
      <c r="HN104" s="236"/>
      <c r="HO104" s="236"/>
      <c r="HP104" s="236"/>
      <c r="HQ104" s="236"/>
      <c r="HR104" s="236"/>
      <c r="HS104" s="236"/>
      <c r="HT104" s="236"/>
      <c r="HU104" s="236"/>
      <c r="HV104" s="236"/>
      <c r="HW104" s="236"/>
      <c r="HX104" s="236"/>
      <c r="HY104" s="236"/>
      <c r="HZ104" s="236"/>
      <c r="IA104" s="236"/>
      <c r="IB104" s="236"/>
      <c r="IC104" s="236"/>
      <c r="ID104" s="236"/>
      <c r="IE104" s="236"/>
      <c r="IF104" s="236"/>
      <c r="IG104" s="236"/>
      <c r="IH104" s="236"/>
      <c r="II104" s="236"/>
      <c r="IJ104" s="236"/>
      <c r="IK104" s="236"/>
      <c r="IL104" s="236"/>
      <c r="IM104" s="236"/>
      <c r="IN104" s="236"/>
      <c r="IO104" s="236"/>
      <c r="IP104" s="236"/>
      <c r="IQ104" s="236"/>
      <c r="IR104" s="236"/>
      <c r="IS104" s="236"/>
      <c r="IT104" s="236"/>
      <c r="IU104" s="236"/>
      <c r="IV104" s="236"/>
      <c r="IW104" s="236"/>
    </row>
    <row r="105" spans="1:257" x14ac:dyDescent="0.25">
      <c r="A105" s="643"/>
      <c r="B105" s="644"/>
      <c r="C105" s="644"/>
      <c r="D105" s="644"/>
      <c r="E105" s="644"/>
      <c r="F105" s="644"/>
      <c r="G105" s="569"/>
      <c r="H105" s="7"/>
      <c r="I105" s="217">
        <v>0</v>
      </c>
      <c r="K105" s="236"/>
      <c r="L105" s="236"/>
      <c r="M105" s="236"/>
      <c r="N105" s="236"/>
      <c r="O105" s="236"/>
      <c r="P105" s="258"/>
      <c r="Q105" s="258"/>
      <c r="R105" s="258"/>
      <c r="S105" s="258"/>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36"/>
      <c r="AP105" s="236"/>
      <c r="AQ105" s="236"/>
      <c r="AR105" s="236"/>
      <c r="AS105" s="236"/>
      <c r="AT105" s="236"/>
      <c r="AU105" s="236"/>
      <c r="AV105" s="236"/>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236"/>
      <c r="DN105" s="236"/>
      <c r="DO105" s="236"/>
      <c r="DP105" s="236"/>
      <c r="DQ105" s="236"/>
      <c r="DR105" s="236"/>
      <c r="DS105" s="236"/>
      <c r="DT105" s="236"/>
      <c r="DU105" s="236"/>
      <c r="DV105" s="236"/>
      <c r="DW105" s="236"/>
      <c r="DX105" s="236"/>
      <c r="DY105" s="236"/>
      <c r="DZ105" s="236"/>
      <c r="EA105" s="236"/>
      <c r="EB105" s="236"/>
      <c r="EC105" s="236"/>
      <c r="ED105" s="236"/>
      <c r="EE105" s="236"/>
      <c r="EF105" s="236"/>
      <c r="EG105" s="236"/>
      <c r="EH105" s="236"/>
      <c r="EI105" s="236"/>
      <c r="EJ105" s="236"/>
      <c r="EK105" s="236"/>
      <c r="EL105" s="236"/>
      <c r="EM105" s="236"/>
      <c r="EN105" s="236"/>
      <c r="EO105" s="236"/>
      <c r="EP105" s="236"/>
      <c r="EQ105" s="236"/>
      <c r="ER105" s="236"/>
      <c r="ES105" s="236"/>
      <c r="ET105" s="236"/>
      <c r="EU105" s="236"/>
      <c r="EV105" s="236"/>
      <c r="EW105" s="236"/>
      <c r="EX105" s="236"/>
      <c r="EY105" s="236"/>
      <c r="EZ105" s="236"/>
      <c r="FA105" s="236"/>
      <c r="FB105" s="236"/>
      <c r="FC105" s="236"/>
      <c r="FD105" s="236"/>
      <c r="FE105" s="236"/>
      <c r="FF105" s="236"/>
      <c r="FG105" s="236"/>
      <c r="FH105" s="236"/>
      <c r="FI105" s="236"/>
      <c r="FJ105" s="236"/>
      <c r="FK105" s="236"/>
      <c r="FL105" s="236"/>
      <c r="FM105" s="236"/>
      <c r="FN105" s="236"/>
      <c r="FO105" s="236"/>
      <c r="FP105" s="236"/>
      <c r="FQ105" s="236"/>
      <c r="FR105" s="236"/>
      <c r="FS105" s="236"/>
      <c r="FT105" s="236"/>
      <c r="FU105" s="236"/>
      <c r="FV105" s="236"/>
      <c r="FW105" s="236"/>
      <c r="FX105" s="236"/>
      <c r="FY105" s="236"/>
      <c r="FZ105" s="236"/>
      <c r="GA105" s="236"/>
      <c r="GB105" s="236"/>
      <c r="GC105" s="236"/>
      <c r="GD105" s="236"/>
      <c r="GE105" s="236"/>
      <c r="GF105" s="236"/>
      <c r="GG105" s="236"/>
      <c r="GH105" s="236"/>
      <c r="GI105" s="236"/>
      <c r="GJ105" s="236"/>
      <c r="GK105" s="236"/>
      <c r="GL105" s="236"/>
      <c r="GM105" s="236"/>
      <c r="GN105" s="236"/>
      <c r="GO105" s="236"/>
      <c r="GP105" s="236"/>
      <c r="GQ105" s="236"/>
      <c r="GR105" s="236"/>
      <c r="GS105" s="236"/>
      <c r="GT105" s="236"/>
      <c r="GU105" s="236"/>
      <c r="GV105" s="236"/>
      <c r="GW105" s="236"/>
      <c r="GX105" s="236"/>
      <c r="GY105" s="236"/>
      <c r="GZ105" s="236"/>
      <c r="HA105" s="236"/>
      <c r="HB105" s="236"/>
      <c r="HC105" s="236"/>
      <c r="HD105" s="236"/>
      <c r="HE105" s="236"/>
      <c r="HF105" s="236"/>
      <c r="HG105" s="236"/>
      <c r="HH105" s="236"/>
      <c r="HI105" s="236"/>
      <c r="HJ105" s="236"/>
      <c r="HK105" s="236"/>
      <c r="HL105" s="236"/>
      <c r="HM105" s="236"/>
      <c r="HN105" s="236"/>
      <c r="HO105" s="236"/>
      <c r="HP105" s="236"/>
      <c r="HQ105" s="236"/>
      <c r="HR105" s="236"/>
      <c r="HS105" s="236"/>
      <c r="HT105" s="236"/>
      <c r="HU105" s="236"/>
      <c r="HV105" s="236"/>
      <c r="HW105" s="236"/>
      <c r="HX105" s="236"/>
      <c r="HY105" s="236"/>
      <c r="HZ105" s="236"/>
      <c r="IA105" s="236"/>
      <c r="IB105" s="236"/>
      <c r="IC105" s="236"/>
      <c r="ID105" s="236"/>
      <c r="IE105" s="236"/>
      <c r="IF105" s="236"/>
      <c r="IG105" s="236"/>
      <c r="IH105" s="236"/>
      <c r="II105" s="236"/>
      <c r="IJ105" s="236"/>
      <c r="IK105" s="236"/>
      <c r="IL105" s="236"/>
      <c r="IM105" s="236"/>
      <c r="IN105" s="236"/>
      <c r="IO105" s="236"/>
      <c r="IP105" s="236"/>
      <c r="IQ105" s="236"/>
      <c r="IR105" s="236"/>
      <c r="IS105" s="236"/>
      <c r="IT105" s="236"/>
      <c r="IU105" s="236"/>
      <c r="IV105" s="236"/>
      <c r="IW105" s="236"/>
    </row>
    <row r="106" spans="1:257" x14ac:dyDescent="0.25">
      <c r="A106" s="643"/>
      <c r="B106" s="644"/>
      <c r="C106" s="644"/>
      <c r="D106" s="644"/>
      <c r="E106" s="644"/>
      <c r="F106" s="644"/>
      <c r="G106" s="569"/>
      <c r="H106" s="7"/>
      <c r="I106" s="217">
        <v>0</v>
      </c>
      <c r="K106" s="236"/>
      <c r="L106" s="236"/>
      <c r="M106" s="236"/>
      <c r="N106" s="236"/>
      <c r="O106" s="236"/>
      <c r="P106" s="258"/>
      <c r="Q106" s="258"/>
      <c r="R106" s="258"/>
      <c r="S106" s="258"/>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c r="CH106" s="236"/>
      <c r="CI106" s="236"/>
      <c r="CJ106" s="236"/>
      <c r="CK106" s="236"/>
      <c r="CL106" s="236"/>
      <c r="CM106" s="236"/>
      <c r="CN106" s="236"/>
      <c r="CO106" s="236"/>
      <c r="CP106" s="236"/>
      <c r="CQ106" s="236"/>
      <c r="CR106" s="236"/>
      <c r="CS106" s="236"/>
      <c r="CT106" s="236"/>
      <c r="CU106" s="236"/>
      <c r="CV106" s="236"/>
      <c r="CW106" s="236"/>
      <c r="CX106" s="236"/>
      <c r="CY106" s="236"/>
      <c r="CZ106" s="236"/>
      <c r="DA106" s="236"/>
      <c r="DB106" s="236"/>
      <c r="DC106" s="236"/>
      <c r="DD106" s="236"/>
      <c r="DE106" s="236"/>
      <c r="DF106" s="236"/>
      <c r="DG106" s="236"/>
      <c r="DH106" s="236"/>
      <c r="DI106" s="236"/>
      <c r="DJ106" s="236"/>
      <c r="DK106" s="236"/>
      <c r="DL106" s="236"/>
      <c r="DM106" s="236"/>
      <c r="DN106" s="236"/>
      <c r="DO106" s="236"/>
      <c r="DP106" s="236"/>
      <c r="DQ106" s="236"/>
      <c r="DR106" s="236"/>
      <c r="DS106" s="236"/>
      <c r="DT106" s="236"/>
      <c r="DU106" s="236"/>
      <c r="DV106" s="236"/>
      <c r="DW106" s="236"/>
      <c r="DX106" s="236"/>
      <c r="DY106" s="236"/>
      <c r="DZ106" s="236"/>
      <c r="EA106" s="236"/>
      <c r="EB106" s="236"/>
      <c r="EC106" s="236"/>
      <c r="ED106" s="236"/>
      <c r="EE106" s="236"/>
      <c r="EF106" s="236"/>
      <c r="EG106" s="236"/>
      <c r="EH106" s="236"/>
      <c r="EI106" s="236"/>
      <c r="EJ106" s="236"/>
      <c r="EK106" s="236"/>
      <c r="EL106" s="236"/>
      <c r="EM106" s="236"/>
      <c r="EN106" s="236"/>
      <c r="EO106" s="236"/>
      <c r="EP106" s="236"/>
      <c r="EQ106" s="236"/>
      <c r="ER106" s="236"/>
      <c r="ES106" s="236"/>
      <c r="ET106" s="236"/>
      <c r="EU106" s="236"/>
      <c r="EV106" s="236"/>
      <c r="EW106" s="236"/>
      <c r="EX106" s="236"/>
      <c r="EY106" s="236"/>
      <c r="EZ106" s="236"/>
      <c r="FA106" s="236"/>
      <c r="FB106" s="236"/>
      <c r="FC106" s="236"/>
      <c r="FD106" s="236"/>
      <c r="FE106" s="236"/>
      <c r="FF106" s="236"/>
      <c r="FG106" s="236"/>
      <c r="FH106" s="236"/>
      <c r="FI106" s="236"/>
      <c r="FJ106" s="236"/>
      <c r="FK106" s="236"/>
      <c r="FL106" s="236"/>
      <c r="FM106" s="236"/>
      <c r="FN106" s="236"/>
      <c r="FO106" s="236"/>
      <c r="FP106" s="236"/>
      <c r="FQ106" s="236"/>
      <c r="FR106" s="236"/>
      <c r="FS106" s="236"/>
      <c r="FT106" s="236"/>
      <c r="FU106" s="236"/>
      <c r="FV106" s="236"/>
      <c r="FW106" s="236"/>
      <c r="FX106" s="236"/>
      <c r="FY106" s="236"/>
      <c r="FZ106" s="236"/>
      <c r="GA106" s="236"/>
      <c r="GB106" s="236"/>
      <c r="GC106" s="236"/>
      <c r="GD106" s="236"/>
      <c r="GE106" s="236"/>
      <c r="GF106" s="236"/>
      <c r="GG106" s="236"/>
      <c r="GH106" s="236"/>
      <c r="GI106" s="236"/>
      <c r="GJ106" s="236"/>
      <c r="GK106" s="236"/>
      <c r="GL106" s="236"/>
      <c r="GM106" s="236"/>
      <c r="GN106" s="236"/>
      <c r="GO106" s="236"/>
      <c r="GP106" s="236"/>
      <c r="GQ106" s="236"/>
      <c r="GR106" s="236"/>
      <c r="GS106" s="236"/>
      <c r="GT106" s="236"/>
      <c r="GU106" s="236"/>
      <c r="GV106" s="236"/>
      <c r="GW106" s="236"/>
      <c r="GX106" s="236"/>
      <c r="GY106" s="236"/>
      <c r="GZ106" s="236"/>
      <c r="HA106" s="236"/>
      <c r="HB106" s="236"/>
      <c r="HC106" s="236"/>
      <c r="HD106" s="236"/>
      <c r="HE106" s="236"/>
      <c r="HF106" s="236"/>
      <c r="HG106" s="236"/>
      <c r="HH106" s="236"/>
      <c r="HI106" s="236"/>
      <c r="HJ106" s="236"/>
      <c r="HK106" s="236"/>
      <c r="HL106" s="236"/>
      <c r="HM106" s="236"/>
      <c r="HN106" s="236"/>
      <c r="HO106" s="236"/>
      <c r="HP106" s="236"/>
      <c r="HQ106" s="236"/>
      <c r="HR106" s="236"/>
      <c r="HS106" s="236"/>
      <c r="HT106" s="236"/>
      <c r="HU106" s="236"/>
      <c r="HV106" s="236"/>
      <c r="HW106" s="236"/>
      <c r="HX106" s="236"/>
      <c r="HY106" s="236"/>
      <c r="HZ106" s="236"/>
      <c r="IA106" s="236"/>
      <c r="IB106" s="236"/>
      <c r="IC106" s="236"/>
      <c r="ID106" s="236"/>
      <c r="IE106" s="236"/>
      <c r="IF106" s="236"/>
      <c r="IG106" s="236"/>
      <c r="IH106" s="236"/>
      <c r="II106" s="236"/>
      <c r="IJ106" s="236"/>
      <c r="IK106" s="236"/>
      <c r="IL106" s="236"/>
      <c r="IM106" s="236"/>
      <c r="IN106" s="236"/>
      <c r="IO106" s="236"/>
      <c r="IP106" s="236"/>
      <c r="IQ106" s="236"/>
      <c r="IR106" s="236"/>
      <c r="IS106" s="236"/>
      <c r="IT106" s="236"/>
      <c r="IU106" s="236"/>
      <c r="IV106" s="236"/>
      <c r="IW106" s="236"/>
    </row>
    <row r="107" spans="1:257" x14ac:dyDescent="0.25">
      <c r="A107" s="643"/>
      <c r="B107" s="644"/>
      <c r="C107" s="644"/>
      <c r="D107" s="644"/>
      <c r="E107" s="644"/>
      <c r="F107" s="644"/>
      <c r="G107" s="569"/>
      <c r="H107" s="7"/>
      <c r="I107" s="217">
        <v>0</v>
      </c>
      <c r="K107" s="236"/>
      <c r="L107" s="236"/>
      <c r="M107" s="236"/>
      <c r="N107" s="236"/>
      <c r="O107" s="236"/>
      <c r="P107" s="258"/>
      <c r="Q107" s="258"/>
      <c r="R107" s="258"/>
      <c r="S107" s="258"/>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c r="CH107" s="236"/>
      <c r="CI107" s="236"/>
      <c r="CJ107" s="236"/>
      <c r="CK107" s="236"/>
      <c r="CL107" s="236"/>
      <c r="CM107" s="236"/>
      <c r="CN107" s="236"/>
      <c r="CO107" s="236"/>
      <c r="CP107" s="236"/>
      <c r="CQ107" s="236"/>
      <c r="CR107" s="236"/>
      <c r="CS107" s="236"/>
      <c r="CT107" s="236"/>
      <c r="CU107" s="236"/>
      <c r="CV107" s="236"/>
      <c r="CW107" s="236"/>
      <c r="CX107" s="236"/>
      <c r="CY107" s="236"/>
      <c r="CZ107" s="236"/>
      <c r="DA107" s="236"/>
      <c r="DB107" s="236"/>
      <c r="DC107" s="236"/>
      <c r="DD107" s="236"/>
      <c r="DE107" s="236"/>
      <c r="DF107" s="236"/>
      <c r="DG107" s="236"/>
      <c r="DH107" s="236"/>
      <c r="DI107" s="236"/>
      <c r="DJ107" s="236"/>
      <c r="DK107" s="236"/>
      <c r="DL107" s="236"/>
      <c r="DM107" s="236"/>
      <c r="DN107" s="236"/>
      <c r="DO107" s="236"/>
      <c r="DP107" s="236"/>
      <c r="DQ107" s="236"/>
      <c r="DR107" s="236"/>
      <c r="DS107" s="236"/>
      <c r="DT107" s="236"/>
      <c r="DU107" s="236"/>
      <c r="DV107" s="236"/>
      <c r="DW107" s="236"/>
      <c r="DX107" s="236"/>
      <c r="DY107" s="236"/>
      <c r="DZ107" s="236"/>
      <c r="EA107" s="236"/>
      <c r="EB107" s="236"/>
      <c r="EC107" s="236"/>
      <c r="ED107" s="236"/>
      <c r="EE107" s="236"/>
      <c r="EF107" s="236"/>
      <c r="EG107" s="236"/>
      <c r="EH107" s="236"/>
      <c r="EI107" s="236"/>
      <c r="EJ107" s="236"/>
      <c r="EK107" s="236"/>
      <c r="EL107" s="236"/>
      <c r="EM107" s="236"/>
      <c r="EN107" s="236"/>
      <c r="EO107" s="236"/>
      <c r="EP107" s="236"/>
      <c r="EQ107" s="236"/>
      <c r="ER107" s="236"/>
      <c r="ES107" s="236"/>
      <c r="ET107" s="236"/>
      <c r="EU107" s="236"/>
      <c r="EV107" s="236"/>
      <c r="EW107" s="236"/>
      <c r="EX107" s="236"/>
      <c r="EY107" s="236"/>
      <c r="EZ107" s="236"/>
      <c r="FA107" s="236"/>
      <c r="FB107" s="236"/>
      <c r="FC107" s="236"/>
      <c r="FD107" s="236"/>
      <c r="FE107" s="236"/>
      <c r="FF107" s="236"/>
      <c r="FG107" s="236"/>
      <c r="FH107" s="236"/>
      <c r="FI107" s="236"/>
      <c r="FJ107" s="236"/>
      <c r="FK107" s="236"/>
      <c r="FL107" s="236"/>
      <c r="FM107" s="236"/>
      <c r="FN107" s="236"/>
      <c r="FO107" s="236"/>
      <c r="FP107" s="236"/>
      <c r="FQ107" s="236"/>
      <c r="FR107" s="236"/>
      <c r="FS107" s="236"/>
      <c r="FT107" s="236"/>
      <c r="FU107" s="236"/>
      <c r="FV107" s="236"/>
      <c r="FW107" s="236"/>
      <c r="FX107" s="236"/>
      <c r="FY107" s="236"/>
      <c r="FZ107" s="236"/>
      <c r="GA107" s="236"/>
      <c r="GB107" s="236"/>
      <c r="GC107" s="236"/>
      <c r="GD107" s="236"/>
      <c r="GE107" s="236"/>
      <c r="GF107" s="236"/>
      <c r="GG107" s="236"/>
      <c r="GH107" s="236"/>
      <c r="GI107" s="236"/>
      <c r="GJ107" s="236"/>
      <c r="GK107" s="236"/>
      <c r="GL107" s="236"/>
      <c r="GM107" s="236"/>
      <c r="GN107" s="236"/>
      <c r="GO107" s="236"/>
      <c r="GP107" s="236"/>
      <c r="GQ107" s="236"/>
      <c r="GR107" s="236"/>
      <c r="GS107" s="236"/>
      <c r="GT107" s="236"/>
      <c r="GU107" s="236"/>
      <c r="GV107" s="236"/>
      <c r="GW107" s="236"/>
      <c r="GX107" s="236"/>
      <c r="GY107" s="236"/>
      <c r="GZ107" s="236"/>
      <c r="HA107" s="236"/>
      <c r="HB107" s="236"/>
      <c r="HC107" s="236"/>
      <c r="HD107" s="236"/>
      <c r="HE107" s="236"/>
      <c r="HF107" s="236"/>
      <c r="HG107" s="236"/>
      <c r="HH107" s="236"/>
      <c r="HI107" s="236"/>
      <c r="HJ107" s="236"/>
      <c r="HK107" s="236"/>
      <c r="HL107" s="236"/>
      <c r="HM107" s="236"/>
      <c r="HN107" s="236"/>
      <c r="HO107" s="236"/>
      <c r="HP107" s="236"/>
      <c r="HQ107" s="236"/>
      <c r="HR107" s="236"/>
      <c r="HS107" s="236"/>
      <c r="HT107" s="236"/>
      <c r="HU107" s="236"/>
      <c r="HV107" s="236"/>
      <c r="HW107" s="236"/>
      <c r="HX107" s="236"/>
      <c r="HY107" s="236"/>
      <c r="HZ107" s="236"/>
      <c r="IA107" s="236"/>
      <c r="IB107" s="236"/>
      <c r="IC107" s="236"/>
      <c r="ID107" s="236"/>
      <c r="IE107" s="236"/>
      <c r="IF107" s="236"/>
      <c r="IG107" s="236"/>
      <c r="IH107" s="236"/>
      <c r="II107" s="236"/>
      <c r="IJ107" s="236"/>
      <c r="IK107" s="236"/>
      <c r="IL107" s="236"/>
      <c r="IM107" s="236"/>
      <c r="IN107" s="236"/>
      <c r="IO107" s="236"/>
      <c r="IP107" s="236"/>
      <c r="IQ107" s="236"/>
      <c r="IR107" s="236"/>
      <c r="IS107" s="236"/>
      <c r="IT107" s="236"/>
      <c r="IU107" s="236"/>
      <c r="IV107" s="236"/>
      <c r="IW107" s="236"/>
    </row>
    <row r="108" spans="1:257" x14ac:dyDescent="0.25">
      <c r="A108" s="643"/>
      <c r="B108" s="644"/>
      <c r="C108" s="644"/>
      <c r="D108" s="644"/>
      <c r="E108" s="644"/>
      <c r="F108" s="644"/>
      <c r="G108" s="569"/>
      <c r="H108" s="7"/>
      <c r="I108" s="217">
        <v>0</v>
      </c>
      <c r="K108" s="236"/>
      <c r="L108" s="236"/>
      <c r="M108" s="236"/>
      <c r="N108" s="236"/>
      <c r="O108" s="236"/>
      <c r="P108" s="258"/>
      <c r="Q108" s="258"/>
      <c r="R108" s="258"/>
      <c r="S108" s="258"/>
      <c r="T108" s="236"/>
      <c r="U108" s="236"/>
      <c r="V108" s="236"/>
      <c r="W108" s="236"/>
      <c r="X108" s="236"/>
      <c r="Y108" s="236"/>
      <c r="Z108" s="236"/>
      <c r="AA108" s="236"/>
      <c r="AB108" s="236"/>
      <c r="AC108" s="236"/>
      <c r="AD108" s="236"/>
      <c r="AE108" s="236"/>
      <c r="AF108" s="236"/>
      <c r="AG108" s="236"/>
      <c r="AH108" s="236"/>
      <c r="AI108" s="236"/>
      <c r="AJ108" s="236"/>
      <c r="AK108" s="236"/>
      <c r="AL108" s="236"/>
      <c r="AM108" s="236"/>
      <c r="AN108" s="236"/>
      <c r="AO108" s="236"/>
      <c r="AP108" s="236"/>
      <c r="AQ108" s="236"/>
      <c r="AR108" s="236"/>
      <c r="AS108" s="236"/>
      <c r="AT108" s="236"/>
      <c r="AU108" s="236"/>
      <c r="AV108" s="236"/>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c r="CH108" s="236"/>
      <c r="CI108" s="236"/>
      <c r="CJ108" s="236"/>
      <c r="CK108" s="236"/>
      <c r="CL108" s="236"/>
      <c r="CM108" s="236"/>
      <c r="CN108" s="236"/>
      <c r="CO108" s="236"/>
      <c r="CP108" s="236"/>
      <c r="CQ108" s="236"/>
      <c r="CR108" s="236"/>
      <c r="CS108" s="236"/>
      <c r="CT108" s="236"/>
      <c r="CU108" s="236"/>
      <c r="CV108" s="236"/>
      <c r="CW108" s="236"/>
      <c r="CX108" s="236"/>
      <c r="CY108" s="236"/>
      <c r="CZ108" s="236"/>
      <c r="DA108" s="236"/>
      <c r="DB108" s="236"/>
      <c r="DC108" s="236"/>
      <c r="DD108" s="236"/>
      <c r="DE108" s="236"/>
      <c r="DF108" s="236"/>
      <c r="DG108" s="236"/>
      <c r="DH108" s="236"/>
      <c r="DI108" s="236"/>
      <c r="DJ108" s="236"/>
      <c r="DK108" s="236"/>
      <c r="DL108" s="236"/>
      <c r="DM108" s="236"/>
      <c r="DN108" s="236"/>
      <c r="DO108" s="236"/>
      <c r="DP108" s="236"/>
      <c r="DQ108" s="236"/>
      <c r="DR108" s="236"/>
      <c r="DS108" s="236"/>
      <c r="DT108" s="236"/>
      <c r="DU108" s="236"/>
      <c r="DV108" s="236"/>
      <c r="DW108" s="236"/>
      <c r="DX108" s="236"/>
      <c r="DY108" s="236"/>
      <c r="DZ108" s="236"/>
      <c r="EA108" s="236"/>
      <c r="EB108" s="236"/>
      <c r="EC108" s="236"/>
      <c r="ED108" s="236"/>
      <c r="EE108" s="236"/>
      <c r="EF108" s="236"/>
      <c r="EG108" s="236"/>
      <c r="EH108" s="236"/>
      <c r="EI108" s="236"/>
      <c r="EJ108" s="236"/>
      <c r="EK108" s="236"/>
      <c r="EL108" s="236"/>
      <c r="EM108" s="236"/>
      <c r="EN108" s="236"/>
      <c r="EO108" s="236"/>
      <c r="EP108" s="236"/>
      <c r="EQ108" s="236"/>
      <c r="ER108" s="236"/>
      <c r="ES108" s="236"/>
      <c r="ET108" s="236"/>
      <c r="EU108" s="236"/>
      <c r="EV108" s="236"/>
      <c r="EW108" s="236"/>
      <c r="EX108" s="236"/>
      <c r="EY108" s="236"/>
      <c r="EZ108" s="236"/>
      <c r="FA108" s="236"/>
      <c r="FB108" s="236"/>
      <c r="FC108" s="236"/>
      <c r="FD108" s="236"/>
      <c r="FE108" s="236"/>
      <c r="FF108" s="236"/>
      <c r="FG108" s="236"/>
      <c r="FH108" s="236"/>
      <c r="FI108" s="236"/>
      <c r="FJ108" s="236"/>
      <c r="FK108" s="236"/>
      <c r="FL108" s="236"/>
      <c r="FM108" s="236"/>
      <c r="FN108" s="236"/>
      <c r="FO108" s="236"/>
      <c r="FP108" s="236"/>
      <c r="FQ108" s="236"/>
      <c r="FR108" s="236"/>
      <c r="FS108" s="236"/>
      <c r="FT108" s="236"/>
      <c r="FU108" s="236"/>
      <c r="FV108" s="236"/>
      <c r="FW108" s="236"/>
      <c r="FX108" s="236"/>
      <c r="FY108" s="236"/>
      <c r="FZ108" s="236"/>
      <c r="GA108" s="236"/>
      <c r="GB108" s="236"/>
      <c r="GC108" s="236"/>
      <c r="GD108" s="236"/>
      <c r="GE108" s="236"/>
      <c r="GF108" s="236"/>
      <c r="GG108" s="236"/>
      <c r="GH108" s="236"/>
      <c r="GI108" s="236"/>
      <c r="GJ108" s="236"/>
      <c r="GK108" s="236"/>
      <c r="GL108" s="236"/>
      <c r="GM108" s="236"/>
      <c r="GN108" s="236"/>
      <c r="GO108" s="236"/>
      <c r="GP108" s="236"/>
      <c r="GQ108" s="236"/>
      <c r="GR108" s="236"/>
      <c r="GS108" s="236"/>
      <c r="GT108" s="236"/>
      <c r="GU108" s="236"/>
      <c r="GV108" s="236"/>
      <c r="GW108" s="236"/>
      <c r="GX108" s="236"/>
      <c r="GY108" s="236"/>
      <c r="GZ108" s="236"/>
      <c r="HA108" s="236"/>
      <c r="HB108" s="236"/>
      <c r="HC108" s="236"/>
      <c r="HD108" s="236"/>
      <c r="HE108" s="236"/>
      <c r="HF108" s="236"/>
      <c r="HG108" s="236"/>
      <c r="HH108" s="236"/>
      <c r="HI108" s="236"/>
      <c r="HJ108" s="236"/>
      <c r="HK108" s="236"/>
      <c r="HL108" s="236"/>
      <c r="HM108" s="236"/>
      <c r="HN108" s="236"/>
      <c r="HO108" s="236"/>
      <c r="HP108" s="236"/>
      <c r="HQ108" s="236"/>
      <c r="HR108" s="236"/>
      <c r="HS108" s="236"/>
      <c r="HT108" s="236"/>
      <c r="HU108" s="236"/>
      <c r="HV108" s="236"/>
      <c r="HW108" s="236"/>
      <c r="HX108" s="236"/>
      <c r="HY108" s="236"/>
      <c r="HZ108" s="236"/>
      <c r="IA108" s="236"/>
      <c r="IB108" s="236"/>
      <c r="IC108" s="236"/>
      <c r="ID108" s="236"/>
      <c r="IE108" s="236"/>
      <c r="IF108" s="236"/>
      <c r="IG108" s="236"/>
      <c r="IH108" s="236"/>
      <c r="II108" s="236"/>
      <c r="IJ108" s="236"/>
      <c r="IK108" s="236"/>
      <c r="IL108" s="236"/>
      <c r="IM108" s="236"/>
      <c r="IN108" s="236"/>
      <c r="IO108" s="236"/>
      <c r="IP108" s="236"/>
      <c r="IQ108" s="236"/>
      <c r="IR108" s="236"/>
      <c r="IS108" s="236"/>
      <c r="IT108" s="236"/>
      <c r="IU108" s="236"/>
      <c r="IV108" s="236"/>
      <c r="IW108" s="236"/>
    </row>
    <row r="109" spans="1:257" hidden="1" x14ac:dyDescent="0.25">
      <c r="A109" s="643"/>
      <c r="B109" s="644"/>
      <c r="C109" s="644"/>
      <c r="D109" s="644"/>
      <c r="E109" s="644"/>
      <c r="F109" s="644"/>
      <c r="G109" s="569"/>
      <c r="H109" s="7"/>
      <c r="I109" s="217">
        <v>0</v>
      </c>
      <c r="K109" s="236"/>
      <c r="L109" s="236"/>
      <c r="M109" s="236"/>
      <c r="N109" s="236"/>
      <c r="O109" s="236"/>
      <c r="P109" s="258"/>
      <c r="Q109" s="258"/>
      <c r="R109" s="258"/>
      <c r="S109" s="258"/>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236"/>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c r="CH109" s="236"/>
      <c r="CI109" s="236"/>
      <c r="CJ109" s="236"/>
      <c r="CK109" s="236"/>
      <c r="CL109" s="236"/>
      <c r="CM109" s="236"/>
      <c r="CN109" s="236"/>
      <c r="CO109" s="236"/>
      <c r="CP109" s="236"/>
      <c r="CQ109" s="236"/>
      <c r="CR109" s="236"/>
      <c r="CS109" s="236"/>
      <c r="CT109" s="236"/>
      <c r="CU109" s="236"/>
      <c r="CV109" s="236"/>
      <c r="CW109" s="236"/>
      <c r="CX109" s="236"/>
      <c r="CY109" s="236"/>
      <c r="CZ109" s="236"/>
      <c r="DA109" s="236"/>
      <c r="DB109" s="236"/>
      <c r="DC109" s="236"/>
      <c r="DD109" s="236"/>
      <c r="DE109" s="236"/>
      <c r="DF109" s="236"/>
      <c r="DG109" s="236"/>
      <c r="DH109" s="236"/>
      <c r="DI109" s="236"/>
      <c r="DJ109" s="236"/>
      <c r="DK109" s="236"/>
      <c r="DL109" s="236"/>
      <c r="DM109" s="236"/>
      <c r="DN109" s="236"/>
      <c r="DO109" s="236"/>
      <c r="DP109" s="236"/>
      <c r="DQ109" s="236"/>
      <c r="DR109" s="236"/>
      <c r="DS109" s="236"/>
      <c r="DT109" s="236"/>
      <c r="DU109" s="236"/>
      <c r="DV109" s="236"/>
      <c r="DW109" s="236"/>
      <c r="DX109" s="236"/>
      <c r="DY109" s="236"/>
      <c r="DZ109" s="236"/>
      <c r="EA109" s="236"/>
      <c r="EB109" s="236"/>
      <c r="EC109" s="236"/>
      <c r="ED109" s="236"/>
      <c r="EE109" s="236"/>
      <c r="EF109" s="236"/>
      <c r="EG109" s="236"/>
      <c r="EH109" s="236"/>
      <c r="EI109" s="236"/>
      <c r="EJ109" s="236"/>
      <c r="EK109" s="236"/>
      <c r="EL109" s="236"/>
      <c r="EM109" s="236"/>
      <c r="EN109" s="236"/>
      <c r="EO109" s="236"/>
      <c r="EP109" s="236"/>
      <c r="EQ109" s="236"/>
      <c r="ER109" s="236"/>
      <c r="ES109" s="236"/>
      <c r="ET109" s="236"/>
      <c r="EU109" s="236"/>
      <c r="EV109" s="236"/>
      <c r="EW109" s="236"/>
      <c r="EX109" s="236"/>
      <c r="EY109" s="236"/>
      <c r="EZ109" s="236"/>
      <c r="FA109" s="236"/>
      <c r="FB109" s="236"/>
      <c r="FC109" s="236"/>
      <c r="FD109" s="236"/>
      <c r="FE109" s="236"/>
      <c r="FF109" s="236"/>
      <c r="FG109" s="236"/>
      <c r="FH109" s="236"/>
      <c r="FI109" s="236"/>
      <c r="FJ109" s="236"/>
      <c r="FK109" s="236"/>
      <c r="FL109" s="236"/>
      <c r="FM109" s="236"/>
      <c r="FN109" s="236"/>
      <c r="FO109" s="236"/>
      <c r="FP109" s="236"/>
      <c r="FQ109" s="236"/>
      <c r="FR109" s="236"/>
      <c r="FS109" s="236"/>
      <c r="FT109" s="236"/>
      <c r="FU109" s="236"/>
      <c r="FV109" s="236"/>
      <c r="FW109" s="236"/>
      <c r="FX109" s="236"/>
      <c r="FY109" s="236"/>
      <c r="FZ109" s="236"/>
      <c r="GA109" s="236"/>
      <c r="GB109" s="236"/>
      <c r="GC109" s="236"/>
      <c r="GD109" s="236"/>
      <c r="GE109" s="236"/>
      <c r="GF109" s="236"/>
      <c r="GG109" s="236"/>
      <c r="GH109" s="236"/>
      <c r="GI109" s="236"/>
      <c r="GJ109" s="236"/>
      <c r="GK109" s="236"/>
      <c r="GL109" s="236"/>
      <c r="GM109" s="236"/>
      <c r="GN109" s="236"/>
      <c r="GO109" s="236"/>
      <c r="GP109" s="236"/>
      <c r="GQ109" s="236"/>
      <c r="GR109" s="236"/>
      <c r="GS109" s="236"/>
      <c r="GT109" s="236"/>
      <c r="GU109" s="236"/>
      <c r="GV109" s="236"/>
      <c r="GW109" s="236"/>
      <c r="GX109" s="236"/>
      <c r="GY109" s="236"/>
      <c r="GZ109" s="236"/>
      <c r="HA109" s="236"/>
      <c r="HB109" s="236"/>
      <c r="HC109" s="236"/>
      <c r="HD109" s="236"/>
      <c r="HE109" s="236"/>
      <c r="HF109" s="236"/>
      <c r="HG109" s="236"/>
      <c r="HH109" s="236"/>
      <c r="HI109" s="236"/>
      <c r="HJ109" s="236"/>
      <c r="HK109" s="236"/>
      <c r="HL109" s="236"/>
      <c r="HM109" s="236"/>
      <c r="HN109" s="236"/>
      <c r="HO109" s="236"/>
      <c r="HP109" s="236"/>
      <c r="HQ109" s="236"/>
      <c r="HR109" s="236"/>
      <c r="HS109" s="236"/>
      <c r="HT109" s="236"/>
      <c r="HU109" s="236"/>
      <c r="HV109" s="236"/>
      <c r="HW109" s="236"/>
      <c r="HX109" s="236"/>
      <c r="HY109" s="236"/>
      <c r="HZ109" s="236"/>
      <c r="IA109" s="236"/>
      <c r="IB109" s="236"/>
      <c r="IC109" s="236"/>
      <c r="ID109" s="236"/>
      <c r="IE109" s="236"/>
      <c r="IF109" s="236"/>
      <c r="IG109" s="236"/>
      <c r="IH109" s="236"/>
      <c r="II109" s="236"/>
      <c r="IJ109" s="236"/>
      <c r="IK109" s="236"/>
      <c r="IL109" s="236"/>
      <c r="IM109" s="236"/>
      <c r="IN109" s="236"/>
      <c r="IO109" s="236"/>
      <c r="IP109" s="236"/>
      <c r="IQ109" s="236"/>
      <c r="IR109" s="236"/>
      <c r="IS109" s="236"/>
      <c r="IT109" s="236"/>
      <c r="IU109" s="236"/>
      <c r="IV109" s="236"/>
      <c r="IW109" s="236"/>
    </row>
    <row r="110" spans="1:257" hidden="1" x14ac:dyDescent="0.25">
      <c r="A110" s="643"/>
      <c r="B110" s="644"/>
      <c r="C110" s="644"/>
      <c r="D110" s="644"/>
      <c r="E110" s="644"/>
      <c r="F110" s="644"/>
      <c r="G110" s="569"/>
      <c r="H110" s="7"/>
      <c r="I110" s="217">
        <v>0</v>
      </c>
      <c r="K110" s="236"/>
      <c r="L110" s="236"/>
      <c r="M110" s="236"/>
      <c r="N110" s="236"/>
      <c r="O110" s="236"/>
      <c r="P110" s="258"/>
      <c r="Q110" s="258"/>
      <c r="R110" s="258"/>
      <c r="S110" s="258"/>
      <c r="T110" s="236"/>
      <c r="U110" s="236"/>
      <c r="V110" s="236"/>
      <c r="W110" s="236"/>
      <c r="X110" s="236"/>
      <c r="Y110" s="236"/>
      <c r="Z110" s="236"/>
      <c r="AA110" s="236"/>
      <c r="AB110" s="236"/>
      <c r="AC110" s="236"/>
      <c r="AD110" s="236"/>
      <c r="AE110" s="236"/>
      <c r="AF110" s="236"/>
      <c r="AG110" s="236"/>
      <c r="AH110" s="236"/>
      <c r="AI110" s="236"/>
      <c r="AJ110" s="236"/>
      <c r="AK110" s="236"/>
      <c r="AL110" s="236"/>
      <c r="AM110" s="236"/>
      <c r="AN110" s="236"/>
      <c r="AO110" s="236"/>
      <c r="AP110" s="236"/>
      <c r="AQ110" s="236"/>
      <c r="AR110" s="236"/>
      <c r="AS110" s="236"/>
      <c r="AT110" s="236"/>
      <c r="AU110" s="236"/>
      <c r="AV110" s="236"/>
      <c r="AW110" s="236"/>
      <c r="AX110" s="236"/>
      <c r="AY110" s="236"/>
      <c r="AZ110" s="236"/>
      <c r="BA110" s="236"/>
      <c r="BB110" s="236"/>
      <c r="BC110" s="236"/>
      <c r="BD110" s="236"/>
      <c r="BE110" s="236"/>
      <c r="BF110" s="236"/>
      <c r="BG110" s="236"/>
      <c r="BH110" s="236"/>
      <c r="BI110" s="236"/>
      <c r="BJ110" s="236"/>
      <c r="BK110" s="236"/>
      <c r="BL110" s="236"/>
      <c r="BM110" s="236"/>
      <c r="BN110" s="236"/>
      <c r="BO110" s="236"/>
      <c r="BP110" s="236"/>
      <c r="BQ110" s="236"/>
      <c r="BR110" s="236"/>
      <c r="BS110" s="236"/>
      <c r="BT110" s="236"/>
      <c r="BU110" s="236"/>
      <c r="BV110" s="236"/>
      <c r="BW110" s="236"/>
      <c r="BX110" s="236"/>
      <c r="BY110" s="236"/>
      <c r="BZ110" s="236"/>
      <c r="CA110" s="236"/>
      <c r="CB110" s="236"/>
      <c r="CC110" s="236"/>
      <c r="CD110" s="236"/>
      <c r="CE110" s="236"/>
      <c r="CF110" s="236"/>
      <c r="CG110" s="236"/>
      <c r="CH110" s="236"/>
      <c r="CI110" s="236"/>
      <c r="CJ110" s="236"/>
      <c r="CK110" s="236"/>
      <c r="CL110" s="236"/>
      <c r="CM110" s="236"/>
      <c r="CN110" s="236"/>
      <c r="CO110" s="236"/>
      <c r="CP110" s="236"/>
      <c r="CQ110" s="236"/>
      <c r="CR110" s="236"/>
      <c r="CS110" s="236"/>
      <c r="CT110" s="236"/>
      <c r="CU110" s="236"/>
      <c r="CV110" s="236"/>
      <c r="CW110" s="236"/>
      <c r="CX110" s="236"/>
      <c r="CY110" s="236"/>
      <c r="CZ110" s="236"/>
      <c r="DA110" s="236"/>
      <c r="DB110" s="236"/>
      <c r="DC110" s="236"/>
      <c r="DD110" s="236"/>
      <c r="DE110" s="236"/>
      <c r="DF110" s="236"/>
      <c r="DG110" s="236"/>
      <c r="DH110" s="236"/>
      <c r="DI110" s="236"/>
      <c r="DJ110" s="236"/>
      <c r="DK110" s="236"/>
      <c r="DL110" s="236"/>
      <c r="DM110" s="236"/>
      <c r="DN110" s="236"/>
      <c r="DO110" s="236"/>
      <c r="DP110" s="236"/>
      <c r="DQ110" s="236"/>
      <c r="DR110" s="236"/>
      <c r="DS110" s="236"/>
      <c r="DT110" s="236"/>
      <c r="DU110" s="236"/>
      <c r="DV110" s="236"/>
      <c r="DW110" s="236"/>
      <c r="DX110" s="236"/>
      <c r="DY110" s="236"/>
      <c r="DZ110" s="236"/>
      <c r="EA110" s="236"/>
      <c r="EB110" s="236"/>
      <c r="EC110" s="236"/>
      <c r="ED110" s="236"/>
      <c r="EE110" s="236"/>
      <c r="EF110" s="236"/>
      <c r="EG110" s="236"/>
      <c r="EH110" s="236"/>
      <c r="EI110" s="236"/>
      <c r="EJ110" s="236"/>
      <c r="EK110" s="236"/>
      <c r="EL110" s="236"/>
      <c r="EM110" s="236"/>
      <c r="EN110" s="236"/>
      <c r="EO110" s="236"/>
      <c r="EP110" s="236"/>
      <c r="EQ110" s="236"/>
      <c r="ER110" s="236"/>
      <c r="ES110" s="236"/>
      <c r="ET110" s="236"/>
      <c r="EU110" s="236"/>
      <c r="EV110" s="236"/>
      <c r="EW110" s="236"/>
      <c r="EX110" s="236"/>
      <c r="EY110" s="236"/>
      <c r="EZ110" s="236"/>
      <c r="FA110" s="236"/>
      <c r="FB110" s="236"/>
      <c r="FC110" s="236"/>
      <c r="FD110" s="236"/>
      <c r="FE110" s="236"/>
      <c r="FF110" s="236"/>
      <c r="FG110" s="236"/>
      <c r="FH110" s="236"/>
      <c r="FI110" s="236"/>
      <c r="FJ110" s="236"/>
      <c r="FK110" s="236"/>
      <c r="FL110" s="236"/>
      <c r="FM110" s="236"/>
      <c r="FN110" s="236"/>
      <c r="FO110" s="236"/>
      <c r="FP110" s="236"/>
      <c r="FQ110" s="236"/>
      <c r="FR110" s="236"/>
      <c r="FS110" s="236"/>
      <c r="FT110" s="236"/>
      <c r="FU110" s="236"/>
      <c r="FV110" s="236"/>
      <c r="FW110" s="236"/>
      <c r="FX110" s="236"/>
      <c r="FY110" s="236"/>
      <c r="FZ110" s="236"/>
      <c r="GA110" s="236"/>
      <c r="GB110" s="236"/>
      <c r="GC110" s="236"/>
      <c r="GD110" s="236"/>
      <c r="GE110" s="236"/>
      <c r="GF110" s="236"/>
      <c r="GG110" s="236"/>
      <c r="GH110" s="236"/>
      <c r="GI110" s="236"/>
      <c r="GJ110" s="236"/>
      <c r="GK110" s="236"/>
      <c r="GL110" s="236"/>
      <c r="GM110" s="236"/>
      <c r="GN110" s="236"/>
      <c r="GO110" s="236"/>
      <c r="GP110" s="236"/>
      <c r="GQ110" s="236"/>
      <c r="GR110" s="236"/>
      <c r="GS110" s="236"/>
      <c r="GT110" s="236"/>
      <c r="GU110" s="236"/>
      <c r="GV110" s="236"/>
      <c r="GW110" s="236"/>
      <c r="GX110" s="236"/>
      <c r="GY110" s="236"/>
      <c r="GZ110" s="236"/>
      <c r="HA110" s="236"/>
      <c r="HB110" s="236"/>
      <c r="HC110" s="236"/>
      <c r="HD110" s="236"/>
      <c r="HE110" s="236"/>
      <c r="HF110" s="236"/>
      <c r="HG110" s="236"/>
      <c r="HH110" s="236"/>
      <c r="HI110" s="236"/>
      <c r="HJ110" s="236"/>
      <c r="HK110" s="236"/>
      <c r="HL110" s="236"/>
      <c r="HM110" s="236"/>
      <c r="HN110" s="236"/>
      <c r="HO110" s="236"/>
      <c r="HP110" s="236"/>
      <c r="HQ110" s="236"/>
      <c r="HR110" s="236"/>
      <c r="HS110" s="236"/>
      <c r="HT110" s="236"/>
      <c r="HU110" s="236"/>
      <c r="HV110" s="236"/>
      <c r="HW110" s="236"/>
      <c r="HX110" s="236"/>
      <c r="HY110" s="236"/>
      <c r="HZ110" s="236"/>
      <c r="IA110" s="236"/>
      <c r="IB110" s="236"/>
      <c r="IC110" s="236"/>
      <c r="ID110" s="236"/>
      <c r="IE110" s="236"/>
      <c r="IF110" s="236"/>
      <c r="IG110" s="236"/>
      <c r="IH110" s="236"/>
      <c r="II110" s="236"/>
      <c r="IJ110" s="236"/>
      <c r="IK110" s="236"/>
      <c r="IL110" s="236"/>
      <c r="IM110" s="236"/>
      <c r="IN110" s="236"/>
      <c r="IO110" s="236"/>
      <c r="IP110" s="236"/>
      <c r="IQ110" s="236"/>
      <c r="IR110" s="236"/>
      <c r="IS110" s="236"/>
      <c r="IT110" s="236"/>
      <c r="IU110" s="236"/>
      <c r="IV110" s="236"/>
      <c r="IW110" s="236"/>
    </row>
    <row r="111" spans="1:257" hidden="1" x14ac:dyDescent="0.25">
      <c r="A111" s="643"/>
      <c r="B111" s="644"/>
      <c r="C111" s="644"/>
      <c r="D111" s="644"/>
      <c r="E111" s="644"/>
      <c r="F111" s="644"/>
      <c r="G111" s="569"/>
      <c r="H111" s="7"/>
      <c r="I111" s="217">
        <v>0</v>
      </c>
      <c r="K111" s="236"/>
      <c r="L111" s="236"/>
      <c r="M111" s="236"/>
      <c r="N111" s="236"/>
      <c r="O111" s="236"/>
      <c r="P111" s="258"/>
      <c r="Q111" s="258"/>
      <c r="R111" s="258"/>
      <c r="S111" s="258"/>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c r="BQ111" s="236"/>
      <c r="BR111" s="236"/>
      <c r="BS111" s="236"/>
      <c r="BT111" s="236"/>
      <c r="BU111" s="236"/>
      <c r="BV111" s="236"/>
      <c r="BW111" s="236"/>
      <c r="BX111" s="236"/>
      <c r="BY111" s="236"/>
      <c r="BZ111" s="236"/>
      <c r="CA111" s="236"/>
      <c r="CB111" s="236"/>
      <c r="CC111" s="236"/>
      <c r="CD111" s="236"/>
      <c r="CE111" s="236"/>
      <c r="CF111" s="236"/>
      <c r="CG111" s="236"/>
      <c r="CH111" s="236"/>
      <c r="CI111" s="236"/>
      <c r="CJ111" s="236"/>
      <c r="CK111" s="236"/>
      <c r="CL111" s="236"/>
      <c r="CM111" s="236"/>
      <c r="CN111" s="236"/>
      <c r="CO111" s="236"/>
      <c r="CP111" s="236"/>
      <c r="CQ111" s="236"/>
      <c r="CR111" s="236"/>
      <c r="CS111" s="236"/>
      <c r="CT111" s="236"/>
      <c r="CU111" s="236"/>
      <c r="CV111" s="236"/>
      <c r="CW111" s="236"/>
      <c r="CX111" s="236"/>
      <c r="CY111" s="236"/>
      <c r="CZ111" s="236"/>
      <c r="DA111" s="236"/>
      <c r="DB111" s="236"/>
      <c r="DC111" s="236"/>
      <c r="DD111" s="236"/>
      <c r="DE111" s="236"/>
      <c r="DF111" s="236"/>
      <c r="DG111" s="236"/>
      <c r="DH111" s="236"/>
      <c r="DI111" s="236"/>
      <c r="DJ111" s="236"/>
      <c r="DK111" s="236"/>
      <c r="DL111" s="236"/>
      <c r="DM111" s="236"/>
      <c r="DN111" s="236"/>
      <c r="DO111" s="236"/>
      <c r="DP111" s="236"/>
      <c r="DQ111" s="236"/>
      <c r="DR111" s="236"/>
      <c r="DS111" s="236"/>
      <c r="DT111" s="236"/>
      <c r="DU111" s="236"/>
      <c r="DV111" s="236"/>
      <c r="DW111" s="236"/>
      <c r="DX111" s="236"/>
      <c r="DY111" s="236"/>
      <c r="DZ111" s="236"/>
      <c r="EA111" s="236"/>
      <c r="EB111" s="236"/>
      <c r="EC111" s="236"/>
      <c r="ED111" s="236"/>
      <c r="EE111" s="236"/>
      <c r="EF111" s="236"/>
      <c r="EG111" s="236"/>
      <c r="EH111" s="236"/>
      <c r="EI111" s="236"/>
      <c r="EJ111" s="236"/>
      <c r="EK111" s="236"/>
      <c r="EL111" s="236"/>
      <c r="EM111" s="236"/>
      <c r="EN111" s="236"/>
      <c r="EO111" s="236"/>
      <c r="EP111" s="236"/>
      <c r="EQ111" s="236"/>
      <c r="ER111" s="236"/>
      <c r="ES111" s="236"/>
      <c r="ET111" s="236"/>
      <c r="EU111" s="236"/>
      <c r="EV111" s="236"/>
      <c r="EW111" s="236"/>
      <c r="EX111" s="236"/>
      <c r="EY111" s="236"/>
      <c r="EZ111" s="236"/>
      <c r="FA111" s="236"/>
      <c r="FB111" s="236"/>
      <c r="FC111" s="236"/>
      <c r="FD111" s="236"/>
      <c r="FE111" s="236"/>
      <c r="FF111" s="236"/>
      <c r="FG111" s="236"/>
      <c r="FH111" s="236"/>
      <c r="FI111" s="236"/>
      <c r="FJ111" s="236"/>
      <c r="FK111" s="236"/>
      <c r="FL111" s="236"/>
      <c r="FM111" s="236"/>
      <c r="FN111" s="236"/>
      <c r="FO111" s="236"/>
      <c r="FP111" s="236"/>
      <c r="FQ111" s="236"/>
      <c r="FR111" s="236"/>
      <c r="FS111" s="236"/>
      <c r="FT111" s="236"/>
      <c r="FU111" s="236"/>
      <c r="FV111" s="236"/>
      <c r="FW111" s="236"/>
      <c r="FX111" s="236"/>
      <c r="FY111" s="236"/>
      <c r="FZ111" s="236"/>
      <c r="GA111" s="236"/>
      <c r="GB111" s="236"/>
      <c r="GC111" s="236"/>
      <c r="GD111" s="236"/>
      <c r="GE111" s="236"/>
      <c r="GF111" s="236"/>
      <c r="GG111" s="236"/>
      <c r="GH111" s="236"/>
      <c r="GI111" s="236"/>
      <c r="GJ111" s="236"/>
      <c r="GK111" s="236"/>
      <c r="GL111" s="236"/>
      <c r="GM111" s="236"/>
      <c r="GN111" s="236"/>
      <c r="GO111" s="236"/>
      <c r="GP111" s="236"/>
      <c r="GQ111" s="236"/>
      <c r="GR111" s="236"/>
      <c r="GS111" s="236"/>
      <c r="GT111" s="236"/>
      <c r="GU111" s="236"/>
      <c r="GV111" s="236"/>
      <c r="GW111" s="236"/>
      <c r="GX111" s="236"/>
      <c r="GY111" s="236"/>
      <c r="GZ111" s="236"/>
      <c r="HA111" s="236"/>
      <c r="HB111" s="236"/>
      <c r="HC111" s="236"/>
      <c r="HD111" s="236"/>
      <c r="HE111" s="236"/>
      <c r="HF111" s="236"/>
      <c r="HG111" s="236"/>
      <c r="HH111" s="236"/>
      <c r="HI111" s="236"/>
      <c r="HJ111" s="236"/>
      <c r="HK111" s="236"/>
      <c r="HL111" s="236"/>
      <c r="HM111" s="236"/>
      <c r="HN111" s="236"/>
      <c r="HO111" s="236"/>
      <c r="HP111" s="236"/>
      <c r="HQ111" s="236"/>
      <c r="HR111" s="236"/>
      <c r="HS111" s="236"/>
      <c r="HT111" s="236"/>
      <c r="HU111" s="236"/>
      <c r="HV111" s="236"/>
      <c r="HW111" s="236"/>
      <c r="HX111" s="236"/>
      <c r="HY111" s="236"/>
      <c r="HZ111" s="236"/>
      <c r="IA111" s="236"/>
      <c r="IB111" s="236"/>
      <c r="IC111" s="236"/>
      <c r="ID111" s="236"/>
      <c r="IE111" s="236"/>
      <c r="IF111" s="236"/>
      <c r="IG111" s="236"/>
      <c r="IH111" s="236"/>
      <c r="II111" s="236"/>
      <c r="IJ111" s="236"/>
      <c r="IK111" s="236"/>
      <c r="IL111" s="236"/>
      <c r="IM111" s="236"/>
      <c r="IN111" s="236"/>
      <c r="IO111" s="236"/>
      <c r="IP111" s="236"/>
      <c r="IQ111" s="236"/>
      <c r="IR111" s="236"/>
      <c r="IS111" s="236"/>
      <c r="IT111" s="236"/>
      <c r="IU111" s="236"/>
      <c r="IV111" s="236"/>
      <c r="IW111" s="236"/>
    </row>
    <row r="112" spans="1:257" hidden="1" x14ac:dyDescent="0.25">
      <c r="A112" s="643"/>
      <c r="B112" s="644"/>
      <c r="C112" s="644"/>
      <c r="D112" s="644"/>
      <c r="E112" s="644"/>
      <c r="F112" s="644"/>
      <c r="G112" s="569"/>
      <c r="H112" s="7"/>
      <c r="I112" s="217">
        <v>0</v>
      </c>
      <c r="J112" s="236" t="s">
        <v>230</v>
      </c>
      <c r="K112" s="236"/>
      <c r="L112" s="236"/>
      <c r="M112" s="236"/>
      <c r="N112" s="236"/>
      <c r="O112" s="236"/>
      <c r="P112" s="258"/>
      <c r="Q112" s="258"/>
      <c r="R112" s="258"/>
      <c r="S112" s="258"/>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c r="BY112" s="236"/>
      <c r="BZ112" s="236"/>
      <c r="CA112" s="236"/>
      <c r="CB112" s="236"/>
      <c r="CC112" s="236"/>
      <c r="CD112" s="236"/>
      <c r="CE112" s="236"/>
      <c r="CF112" s="236"/>
      <c r="CG112" s="236"/>
      <c r="CH112" s="236"/>
      <c r="CI112" s="236"/>
      <c r="CJ112" s="236"/>
      <c r="CK112" s="236"/>
      <c r="CL112" s="236"/>
      <c r="CM112" s="236"/>
      <c r="CN112" s="236"/>
      <c r="CO112" s="236"/>
      <c r="CP112" s="236"/>
      <c r="CQ112" s="236"/>
      <c r="CR112" s="236"/>
      <c r="CS112" s="236"/>
      <c r="CT112" s="236"/>
      <c r="CU112" s="236"/>
      <c r="CV112" s="236"/>
      <c r="CW112" s="236"/>
      <c r="CX112" s="236"/>
      <c r="CY112" s="236"/>
      <c r="CZ112" s="236"/>
      <c r="DA112" s="236"/>
      <c r="DB112" s="236"/>
      <c r="DC112" s="236"/>
      <c r="DD112" s="236"/>
      <c r="DE112" s="236"/>
      <c r="DF112" s="236"/>
      <c r="DG112" s="236"/>
      <c r="DH112" s="236"/>
      <c r="DI112" s="236"/>
      <c r="DJ112" s="236"/>
      <c r="DK112" s="236"/>
      <c r="DL112" s="236"/>
      <c r="DM112" s="236"/>
      <c r="DN112" s="236"/>
      <c r="DO112" s="236"/>
      <c r="DP112" s="236"/>
      <c r="DQ112" s="236"/>
      <c r="DR112" s="236"/>
      <c r="DS112" s="236"/>
      <c r="DT112" s="236"/>
      <c r="DU112" s="236"/>
      <c r="DV112" s="236"/>
      <c r="DW112" s="236"/>
      <c r="DX112" s="236"/>
      <c r="DY112" s="236"/>
      <c r="DZ112" s="236"/>
      <c r="EA112" s="236"/>
      <c r="EB112" s="236"/>
      <c r="EC112" s="236"/>
      <c r="ED112" s="236"/>
      <c r="EE112" s="236"/>
      <c r="EF112" s="236"/>
      <c r="EG112" s="236"/>
      <c r="EH112" s="236"/>
      <c r="EI112" s="236"/>
      <c r="EJ112" s="236"/>
      <c r="EK112" s="236"/>
      <c r="EL112" s="236"/>
      <c r="EM112" s="236"/>
      <c r="EN112" s="236"/>
      <c r="EO112" s="236"/>
      <c r="EP112" s="236"/>
      <c r="EQ112" s="236"/>
      <c r="ER112" s="236"/>
      <c r="ES112" s="236"/>
      <c r="ET112" s="236"/>
      <c r="EU112" s="236"/>
      <c r="EV112" s="236"/>
      <c r="EW112" s="236"/>
      <c r="EX112" s="236"/>
      <c r="EY112" s="236"/>
      <c r="EZ112" s="236"/>
      <c r="FA112" s="236"/>
      <c r="FB112" s="236"/>
      <c r="FC112" s="236"/>
      <c r="FD112" s="236"/>
      <c r="FE112" s="236"/>
      <c r="FF112" s="236"/>
      <c r="FG112" s="236"/>
      <c r="FH112" s="236"/>
      <c r="FI112" s="236"/>
      <c r="FJ112" s="236"/>
      <c r="FK112" s="236"/>
      <c r="FL112" s="236"/>
      <c r="FM112" s="236"/>
      <c r="FN112" s="236"/>
      <c r="FO112" s="236"/>
      <c r="FP112" s="236"/>
      <c r="FQ112" s="236"/>
      <c r="FR112" s="236"/>
      <c r="FS112" s="236"/>
      <c r="FT112" s="236"/>
      <c r="FU112" s="236"/>
      <c r="FV112" s="236"/>
      <c r="FW112" s="236"/>
      <c r="FX112" s="236"/>
      <c r="FY112" s="236"/>
      <c r="FZ112" s="236"/>
      <c r="GA112" s="236"/>
      <c r="GB112" s="236"/>
      <c r="GC112" s="236"/>
      <c r="GD112" s="236"/>
      <c r="GE112" s="236"/>
      <c r="GF112" s="236"/>
      <c r="GG112" s="236"/>
      <c r="GH112" s="236"/>
      <c r="GI112" s="236"/>
      <c r="GJ112" s="236"/>
      <c r="GK112" s="236"/>
      <c r="GL112" s="236"/>
      <c r="GM112" s="236"/>
      <c r="GN112" s="236"/>
      <c r="GO112" s="236"/>
      <c r="GP112" s="236"/>
      <c r="GQ112" s="236"/>
      <c r="GR112" s="236"/>
      <c r="GS112" s="236"/>
      <c r="GT112" s="236"/>
      <c r="GU112" s="236"/>
      <c r="GV112" s="236"/>
      <c r="GW112" s="236"/>
      <c r="GX112" s="236"/>
      <c r="GY112" s="236"/>
      <c r="GZ112" s="236"/>
      <c r="HA112" s="236"/>
      <c r="HB112" s="236"/>
      <c r="HC112" s="236"/>
      <c r="HD112" s="236"/>
      <c r="HE112" s="236"/>
      <c r="HF112" s="236"/>
      <c r="HG112" s="236"/>
      <c r="HH112" s="236"/>
      <c r="HI112" s="236"/>
      <c r="HJ112" s="236"/>
      <c r="HK112" s="236"/>
      <c r="HL112" s="236"/>
      <c r="HM112" s="236"/>
      <c r="HN112" s="236"/>
      <c r="HO112" s="236"/>
      <c r="HP112" s="236"/>
      <c r="HQ112" s="236"/>
      <c r="HR112" s="236"/>
      <c r="HS112" s="236"/>
      <c r="HT112" s="236"/>
      <c r="HU112" s="236"/>
      <c r="HV112" s="236"/>
      <c r="HW112" s="236"/>
      <c r="HX112" s="236"/>
      <c r="HY112" s="236"/>
      <c r="HZ112" s="236"/>
      <c r="IA112" s="236"/>
      <c r="IB112" s="236"/>
      <c r="IC112" s="236"/>
      <c r="ID112" s="236"/>
      <c r="IE112" s="236"/>
      <c r="IF112" s="236"/>
      <c r="IG112" s="236"/>
      <c r="IH112" s="236"/>
      <c r="II112" s="236"/>
      <c r="IJ112" s="236"/>
      <c r="IK112" s="236"/>
      <c r="IL112" s="236"/>
      <c r="IM112" s="236"/>
      <c r="IN112" s="236"/>
      <c r="IO112" s="236"/>
      <c r="IP112" s="236"/>
      <c r="IQ112" s="236"/>
      <c r="IR112" s="236"/>
      <c r="IS112" s="236"/>
      <c r="IT112" s="236"/>
      <c r="IU112" s="236"/>
      <c r="IV112" s="236"/>
      <c r="IW112" s="236"/>
    </row>
    <row r="113" spans="1:257" hidden="1" x14ac:dyDescent="0.25">
      <c r="A113" s="643"/>
      <c r="B113" s="644"/>
      <c r="C113" s="644"/>
      <c r="D113" s="644"/>
      <c r="E113" s="644"/>
      <c r="F113" s="644"/>
      <c r="G113" s="569"/>
      <c r="H113" s="7"/>
      <c r="I113" s="217">
        <v>0</v>
      </c>
      <c r="K113" s="236"/>
      <c r="L113" s="236"/>
      <c r="M113" s="236"/>
      <c r="N113" s="236"/>
      <c r="O113" s="236"/>
      <c r="P113" s="258"/>
      <c r="Q113" s="258"/>
      <c r="R113" s="258"/>
      <c r="S113" s="258"/>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6"/>
      <c r="BR113" s="236"/>
      <c r="BS113" s="236"/>
      <c r="BT113" s="236"/>
      <c r="BU113" s="236"/>
      <c r="BV113" s="236"/>
      <c r="BW113" s="236"/>
      <c r="BX113" s="236"/>
      <c r="BY113" s="236"/>
      <c r="BZ113" s="236"/>
      <c r="CA113" s="236"/>
      <c r="CB113" s="236"/>
      <c r="CC113" s="236"/>
      <c r="CD113" s="236"/>
      <c r="CE113" s="236"/>
      <c r="CF113" s="236"/>
      <c r="CG113" s="236"/>
      <c r="CH113" s="236"/>
      <c r="CI113" s="236"/>
      <c r="CJ113" s="236"/>
      <c r="CK113" s="236"/>
      <c r="CL113" s="236"/>
      <c r="CM113" s="236"/>
      <c r="CN113" s="236"/>
      <c r="CO113" s="236"/>
      <c r="CP113" s="236"/>
      <c r="CQ113" s="236"/>
      <c r="CR113" s="236"/>
      <c r="CS113" s="236"/>
      <c r="CT113" s="236"/>
      <c r="CU113" s="236"/>
      <c r="CV113" s="236"/>
      <c r="CW113" s="236"/>
      <c r="CX113" s="236"/>
      <c r="CY113" s="236"/>
      <c r="CZ113" s="236"/>
      <c r="DA113" s="236"/>
      <c r="DB113" s="236"/>
      <c r="DC113" s="236"/>
      <c r="DD113" s="236"/>
      <c r="DE113" s="236"/>
      <c r="DF113" s="236"/>
      <c r="DG113" s="236"/>
      <c r="DH113" s="236"/>
      <c r="DI113" s="236"/>
      <c r="DJ113" s="236"/>
      <c r="DK113" s="236"/>
      <c r="DL113" s="236"/>
      <c r="DM113" s="236"/>
      <c r="DN113" s="236"/>
      <c r="DO113" s="236"/>
      <c r="DP113" s="236"/>
      <c r="DQ113" s="236"/>
      <c r="DR113" s="236"/>
      <c r="DS113" s="236"/>
      <c r="DT113" s="236"/>
      <c r="DU113" s="236"/>
      <c r="DV113" s="236"/>
      <c r="DW113" s="236"/>
      <c r="DX113" s="236"/>
      <c r="DY113" s="236"/>
      <c r="DZ113" s="236"/>
      <c r="EA113" s="236"/>
      <c r="EB113" s="236"/>
      <c r="EC113" s="236"/>
      <c r="ED113" s="236"/>
      <c r="EE113" s="236"/>
      <c r="EF113" s="236"/>
      <c r="EG113" s="236"/>
      <c r="EH113" s="236"/>
      <c r="EI113" s="236"/>
      <c r="EJ113" s="236"/>
      <c r="EK113" s="236"/>
      <c r="EL113" s="236"/>
      <c r="EM113" s="236"/>
      <c r="EN113" s="236"/>
      <c r="EO113" s="236"/>
      <c r="EP113" s="236"/>
      <c r="EQ113" s="236"/>
      <c r="ER113" s="236"/>
      <c r="ES113" s="236"/>
      <c r="ET113" s="236"/>
      <c r="EU113" s="236"/>
      <c r="EV113" s="236"/>
      <c r="EW113" s="236"/>
      <c r="EX113" s="236"/>
      <c r="EY113" s="236"/>
      <c r="EZ113" s="236"/>
      <c r="FA113" s="236"/>
      <c r="FB113" s="236"/>
      <c r="FC113" s="236"/>
      <c r="FD113" s="236"/>
      <c r="FE113" s="236"/>
      <c r="FF113" s="236"/>
      <c r="FG113" s="236"/>
      <c r="FH113" s="236"/>
      <c r="FI113" s="236"/>
      <c r="FJ113" s="236"/>
      <c r="FK113" s="236"/>
      <c r="FL113" s="236"/>
      <c r="FM113" s="236"/>
      <c r="FN113" s="236"/>
      <c r="FO113" s="236"/>
      <c r="FP113" s="236"/>
      <c r="FQ113" s="236"/>
      <c r="FR113" s="236"/>
      <c r="FS113" s="236"/>
      <c r="FT113" s="236"/>
      <c r="FU113" s="236"/>
      <c r="FV113" s="236"/>
      <c r="FW113" s="236"/>
      <c r="FX113" s="236"/>
      <c r="FY113" s="236"/>
      <c r="FZ113" s="236"/>
      <c r="GA113" s="236"/>
      <c r="GB113" s="236"/>
      <c r="GC113" s="236"/>
      <c r="GD113" s="236"/>
      <c r="GE113" s="236"/>
      <c r="GF113" s="236"/>
      <c r="GG113" s="236"/>
      <c r="GH113" s="236"/>
      <c r="GI113" s="236"/>
      <c r="GJ113" s="236"/>
      <c r="GK113" s="236"/>
      <c r="GL113" s="236"/>
      <c r="GM113" s="236"/>
      <c r="GN113" s="236"/>
      <c r="GO113" s="236"/>
      <c r="GP113" s="236"/>
      <c r="GQ113" s="236"/>
      <c r="GR113" s="236"/>
      <c r="GS113" s="236"/>
      <c r="GT113" s="236"/>
      <c r="GU113" s="236"/>
      <c r="GV113" s="236"/>
      <c r="GW113" s="236"/>
      <c r="GX113" s="236"/>
      <c r="GY113" s="236"/>
      <c r="GZ113" s="236"/>
      <c r="HA113" s="236"/>
      <c r="HB113" s="236"/>
      <c r="HC113" s="236"/>
      <c r="HD113" s="236"/>
      <c r="HE113" s="236"/>
      <c r="HF113" s="236"/>
      <c r="HG113" s="236"/>
      <c r="HH113" s="236"/>
      <c r="HI113" s="236"/>
      <c r="HJ113" s="236"/>
      <c r="HK113" s="236"/>
      <c r="HL113" s="236"/>
      <c r="HM113" s="236"/>
      <c r="HN113" s="236"/>
      <c r="HO113" s="236"/>
      <c r="HP113" s="236"/>
      <c r="HQ113" s="236"/>
      <c r="HR113" s="236"/>
      <c r="HS113" s="236"/>
      <c r="HT113" s="236"/>
      <c r="HU113" s="236"/>
      <c r="HV113" s="236"/>
      <c r="HW113" s="236"/>
      <c r="HX113" s="236"/>
      <c r="HY113" s="236"/>
      <c r="HZ113" s="236"/>
      <c r="IA113" s="236"/>
      <c r="IB113" s="236"/>
      <c r="IC113" s="236"/>
      <c r="ID113" s="236"/>
      <c r="IE113" s="236"/>
      <c r="IF113" s="236"/>
      <c r="IG113" s="236"/>
      <c r="IH113" s="236"/>
      <c r="II113" s="236"/>
      <c r="IJ113" s="236"/>
      <c r="IK113" s="236"/>
      <c r="IL113" s="236"/>
      <c r="IM113" s="236"/>
      <c r="IN113" s="236"/>
      <c r="IO113" s="236"/>
      <c r="IP113" s="236"/>
      <c r="IQ113" s="236"/>
      <c r="IR113" s="236"/>
      <c r="IS113" s="236"/>
      <c r="IT113" s="236"/>
      <c r="IU113" s="236"/>
      <c r="IV113" s="236"/>
      <c r="IW113" s="236"/>
    </row>
    <row r="114" spans="1:257" ht="15" hidden="1" customHeight="1" x14ac:dyDescent="0.25">
      <c r="A114" s="643"/>
      <c r="B114" s="644"/>
      <c r="C114" s="644"/>
      <c r="D114" s="644"/>
      <c r="E114" s="644"/>
      <c r="F114" s="644"/>
      <c r="G114" s="569"/>
      <c r="H114" s="7"/>
      <c r="I114" s="217">
        <v>0</v>
      </c>
      <c r="K114" s="236"/>
      <c r="L114" s="236"/>
      <c r="M114" s="236"/>
      <c r="N114" s="236"/>
      <c r="O114" s="236"/>
      <c r="P114" s="258"/>
      <c r="Q114" s="258"/>
      <c r="R114" s="258"/>
      <c r="S114" s="258"/>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6"/>
      <c r="BW114" s="236"/>
      <c r="BX114" s="236"/>
      <c r="BY114" s="236"/>
      <c r="BZ114" s="236"/>
      <c r="CA114" s="236"/>
      <c r="CB114" s="236"/>
      <c r="CC114" s="236"/>
      <c r="CD114" s="236"/>
      <c r="CE114" s="236"/>
      <c r="CF114" s="236"/>
      <c r="CG114" s="236"/>
      <c r="CH114" s="236"/>
      <c r="CI114" s="236"/>
      <c r="CJ114" s="236"/>
      <c r="CK114" s="236"/>
      <c r="CL114" s="236"/>
      <c r="CM114" s="236"/>
      <c r="CN114" s="236"/>
      <c r="CO114" s="236"/>
      <c r="CP114" s="236"/>
      <c r="CQ114" s="236"/>
      <c r="CR114" s="236"/>
      <c r="CS114" s="236"/>
      <c r="CT114" s="236"/>
      <c r="CU114" s="236"/>
      <c r="CV114" s="236"/>
      <c r="CW114" s="236"/>
      <c r="CX114" s="236"/>
      <c r="CY114" s="236"/>
      <c r="CZ114" s="236"/>
      <c r="DA114" s="236"/>
      <c r="DB114" s="236"/>
      <c r="DC114" s="236"/>
      <c r="DD114" s="236"/>
      <c r="DE114" s="236"/>
      <c r="DF114" s="236"/>
      <c r="DG114" s="236"/>
      <c r="DH114" s="236"/>
      <c r="DI114" s="236"/>
      <c r="DJ114" s="236"/>
      <c r="DK114" s="236"/>
      <c r="DL114" s="236"/>
      <c r="DM114" s="236"/>
      <c r="DN114" s="236"/>
      <c r="DO114" s="236"/>
      <c r="DP114" s="236"/>
      <c r="DQ114" s="236"/>
      <c r="DR114" s="236"/>
      <c r="DS114" s="236"/>
      <c r="DT114" s="236"/>
      <c r="DU114" s="236"/>
      <c r="DV114" s="236"/>
      <c r="DW114" s="236"/>
      <c r="DX114" s="236"/>
      <c r="DY114" s="236"/>
      <c r="DZ114" s="236"/>
      <c r="EA114" s="236"/>
      <c r="EB114" s="236"/>
      <c r="EC114" s="236"/>
      <c r="ED114" s="236"/>
      <c r="EE114" s="236"/>
      <c r="EF114" s="236"/>
      <c r="EG114" s="236"/>
      <c r="EH114" s="236"/>
      <c r="EI114" s="236"/>
      <c r="EJ114" s="236"/>
      <c r="EK114" s="236"/>
      <c r="EL114" s="236"/>
      <c r="EM114" s="236"/>
      <c r="EN114" s="236"/>
      <c r="EO114" s="236"/>
      <c r="EP114" s="236"/>
      <c r="EQ114" s="236"/>
      <c r="ER114" s="236"/>
      <c r="ES114" s="236"/>
      <c r="ET114" s="236"/>
      <c r="EU114" s="236"/>
      <c r="EV114" s="236"/>
      <c r="EW114" s="236"/>
      <c r="EX114" s="236"/>
      <c r="EY114" s="236"/>
      <c r="EZ114" s="236"/>
      <c r="FA114" s="236"/>
      <c r="FB114" s="236"/>
      <c r="FC114" s="236"/>
      <c r="FD114" s="236"/>
      <c r="FE114" s="236"/>
      <c r="FF114" s="236"/>
      <c r="FG114" s="236"/>
      <c r="FH114" s="236"/>
      <c r="FI114" s="236"/>
      <c r="FJ114" s="236"/>
      <c r="FK114" s="236"/>
      <c r="FL114" s="236"/>
      <c r="FM114" s="236"/>
      <c r="FN114" s="236"/>
      <c r="FO114" s="236"/>
      <c r="FP114" s="236"/>
      <c r="FQ114" s="236"/>
      <c r="FR114" s="236"/>
      <c r="FS114" s="236"/>
      <c r="FT114" s="236"/>
      <c r="FU114" s="236"/>
      <c r="FV114" s="236"/>
      <c r="FW114" s="236"/>
      <c r="FX114" s="236"/>
      <c r="FY114" s="236"/>
      <c r="FZ114" s="236"/>
      <c r="GA114" s="236"/>
      <c r="GB114" s="236"/>
      <c r="GC114" s="236"/>
      <c r="GD114" s="236"/>
      <c r="GE114" s="236"/>
      <c r="GF114" s="236"/>
      <c r="GG114" s="236"/>
      <c r="GH114" s="236"/>
      <c r="GI114" s="236"/>
      <c r="GJ114" s="236"/>
      <c r="GK114" s="236"/>
      <c r="GL114" s="236"/>
      <c r="GM114" s="236"/>
      <c r="GN114" s="236"/>
      <c r="GO114" s="236"/>
      <c r="GP114" s="236"/>
      <c r="GQ114" s="236"/>
      <c r="GR114" s="236"/>
      <c r="GS114" s="236"/>
      <c r="GT114" s="236"/>
      <c r="GU114" s="236"/>
      <c r="GV114" s="236"/>
      <c r="GW114" s="236"/>
      <c r="GX114" s="236"/>
      <c r="GY114" s="236"/>
      <c r="GZ114" s="236"/>
      <c r="HA114" s="236"/>
      <c r="HB114" s="236"/>
      <c r="HC114" s="236"/>
      <c r="HD114" s="236"/>
      <c r="HE114" s="236"/>
      <c r="HF114" s="236"/>
      <c r="HG114" s="236"/>
      <c r="HH114" s="236"/>
      <c r="HI114" s="236"/>
      <c r="HJ114" s="236"/>
      <c r="HK114" s="236"/>
      <c r="HL114" s="236"/>
      <c r="HM114" s="236"/>
      <c r="HN114" s="236"/>
      <c r="HO114" s="236"/>
      <c r="HP114" s="236"/>
      <c r="HQ114" s="236"/>
      <c r="HR114" s="236"/>
      <c r="HS114" s="236"/>
      <c r="HT114" s="236"/>
      <c r="HU114" s="236"/>
      <c r="HV114" s="236"/>
      <c r="HW114" s="236"/>
      <c r="HX114" s="236"/>
      <c r="HY114" s="236"/>
      <c r="HZ114" s="236"/>
      <c r="IA114" s="236"/>
      <c r="IB114" s="236"/>
      <c r="IC114" s="236"/>
      <c r="ID114" s="236"/>
      <c r="IE114" s="236"/>
      <c r="IF114" s="236"/>
      <c r="IG114" s="236"/>
      <c r="IH114" s="236"/>
      <c r="II114" s="236"/>
      <c r="IJ114" s="236"/>
      <c r="IK114" s="236"/>
      <c r="IL114" s="236"/>
      <c r="IM114" s="236"/>
      <c r="IN114" s="236"/>
      <c r="IO114" s="236"/>
      <c r="IP114" s="236"/>
      <c r="IQ114" s="236"/>
      <c r="IR114" s="236"/>
      <c r="IS114" s="236"/>
      <c r="IT114" s="236"/>
      <c r="IU114" s="236"/>
      <c r="IV114" s="236"/>
      <c r="IW114" s="236"/>
    </row>
    <row r="115" spans="1:257" ht="15" hidden="1" customHeight="1" x14ac:dyDescent="0.25">
      <c r="A115" s="643"/>
      <c r="B115" s="644"/>
      <c r="C115" s="644"/>
      <c r="D115" s="644"/>
      <c r="E115" s="644"/>
      <c r="F115" s="644"/>
      <c r="G115" s="569"/>
      <c r="H115" s="8"/>
      <c r="I115" s="217">
        <v>0</v>
      </c>
      <c r="J115" s="236"/>
      <c r="K115" s="236"/>
      <c r="L115" s="236"/>
      <c r="M115" s="236"/>
      <c r="N115" s="236"/>
      <c r="O115" s="236"/>
      <c r="P115" s="258"/>
      <c r="Q115" s="258"/>
      <c r="R115" s="258"/>
      <c r="S115" s="258"/>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6"/>
      <c r="BR115" s="236"/>
      <c r="BS115" s="236"/>
      <c r="BT115" s="236"/>
      <c r="BU115" s="236"/>
      <c r="BV115" s="236"/>
      <c r="BW115" s="236"/>
      <c r="BX115" s="236"/>
      <c r="BY115" s="236"/>
      <c r="BZ115" s="236"/>
      <c r="CA115" s="236"/>
      <c r="CB115" s="236"/>
      <c r="CC115" s="236"/>
      <c r="CD115" s="236"/>
      <c r="CE115" s="236"/>
      <c r="CF115" s="236"/>
      <c r="CG115" s="236"/>
      <c r="CH115" s="236"/>
      <c r="CI115" s="236"/>
      <c r="CJ115" s="236"/>
      <c r="CK115" s="236"/>
      <c r="CL115" s="236"/>
      <c r="CM115" s="236"/>
      <c r="CN115" s="236"/>
      <c r="CO115" s="236"/>
      <c r="CP115" s="236"/>
      <c r="CQ115" s="236"/>
      <c r="CR115" s="236"/>
      <c r="CS115" s="236"/>
      <c r="CT115" s="236"/>
      <c r="CU115" s="236"/>
      <c r="CV115" s="236"/>
      <c r="CW115" s="236"/>
      <c r="CX115" s="236"/>
      <c r="CY115" s="236"/>
      <c r="CZ115" s="236"/>
      <c r="DA115" s="236"/>
      <c r="DB115" s="236"/>
      <c r="DC115" s="236"/>
      <c r="DD115" s="236"/>
      <c r="DE115" s="236"/>
      <c r="DF115" s="236"/>
      <c r="DG115" s="236"/>
      <c r="DH115" s="236"/>
      <c r="DI115" s="236"/>
      <c r="DJ115" s="236"/>
      <c r="DK115" s="236"/>
      <c r="DL115" s="236"/>
      <c r="DM115" s="236"/>
      <c r="DN115" s="236"/>
      <c r="DO115" s="236"/>
      <c r="DP115" s="236"/>
      <c r="DQ115" s="236"/>
      <c r="DR115" s="236"/>
      <c r="DS115" s="236"/>
      <c r="DT115" s="236"/>
      <c r="DU115" s="236"/>
      <c r="DV115" s="236"/>
      <c r="DW115" s="236"/>
      <c r="DX115" s="236"/>
      <c r="DY115" s="236"/>
      <c r="DZ115" s="236"/>
      <c r="EA115" s="236"/>
      <c r="EB115" s="236"/>
      <c r="EC115" s="236"/>
      <c r="ED115" s="236"/>
      <c r="EE115" s="236"/>
      <c r="EF115" s="236"/>
      <c r="EG115" s="236"/>
      <c r="EH115" s="236"/>
      <c r="EI115" s="236"/>
      <c r="EJ115" s="236"/>
      <c r="EK115" s="236"/>
      <c r="EL115" s="236"/>
      <c r="EM115" s="236"/>
      <c r="EN115" s="236"/>
      <c r="EO115" s="236"/>
      <c r="EP115" s="236"/>
      <c r="EQ115" s="236"/>
      <c r="ER115" s="236"/>
      <c r="ES115" s="236"/>
      <c r="ET115" s="236"/>
      <c r="EU115" s="236"/>
      <c r="EV115" s="236"/>
      <c r="EW115" s="236"/>
      <c r="EX115" s="236"/>
      <c r="EY115" s="236"/>
      <c r="EZ115" s="236"/>
      <c r="FA115" s="236"/>
      <c r="FB115" s="236"/>
      <c r="FC115" s="236"/>
      <c r="FD115" s="236"/>
      <c r="FE115" s="236"/>
      <c r="FF115" s="236"/>
      <c r="FG115" s="236"/>
      <c r="FH115" s="236"/>
      <c r="FI115" s="236"/>
      <c r="FJ115" s="236"/>
      <c r="FK115" s="236"/>
      <c r="FL115" s="236"/>
      <c r="FM115" s="236"/>
      <c r="FN115" s="236"/>
      <c r="FO115" s="236"/>
      <c r="FP115" s="236"/>
      <c r="FQ115" s="236"/>
      <c r="FR115" s="236"/>
      <c r="FS115" s="236"/>
      <c r="FT115" s="236"/>
      <c r="FU115" s="236"/>
      <c r="FV115" s="236"/>
      <c r="FW115" s="236"/>
      <c r="FX115" s="236"/>
      <c r="FY115" s="236"/>
      <c r="FZ115" s="236"/>
      <c r="GA115" s="236"/>
      <c r="GB115" s="236"/>
      <c r="GC115" s="236"/>
      <c r="GD115" s="236"/>
      <c r="GE115" s="236"/>
      <c r="GF115" s="236"/>
      <c r="GG115" s="236"/>
      <c r="GH115" s="236"/>
      <c r="GI115" s="236"/>
      <c r="GJ115" s="236"/>
      <c r="GK115" s="236"/>
      <c r="GL115" s="236"/>
      <c r="GM115" s="236"/>
      <c r="GN115" s="236"/>
      <c r="GO115" s="236"/>
      <c r="GP115" s="236"/>
      <c r="GQ115" s="236"/>
      <c r="GR115" s="236"/>
      <c r="GS115" s="236"/>
      <c r="GT115" s="236"/>
      <c r="GU115" s="236"/>
      <c r="GV115" s="236"/>
      <c r="GW115" s="236"/>
      <c r="GX115" s="236"/>
      <c r="GY115" s="236"/>
      <c r="GZ115" s="236"/>
      <c r="HA115" s="236"/>
      <c r="HB115" s="236"/>
      <c r="HC115" s="236"/>
      <c r="HD115" s="236"/>
      <c r="HE115" s="236"/>
      <c r="HF115" s="236"/>
      <c r="HG115" s="236"/>
      <c r="HH115" s="236"/>
      <c r="HI115" s="236"/>
      <c r="HJ115" s="236"/>
      <c r="HK115" s="236"/>
      <c r="HL115" s="236"/>
      <c r="HM115" s="236"/>
      <c r="HN115" s="236"/>
      <c r="HO115" s="236"/>
      <c r="HP115" s="236"/>
      <c r="HQ115" s="236"/>
      <c r="HR115" s="236"/>
      <c r="HS115" s="236"/>
      <c r="HT115" s="236"/>
      <c r="HU115" s="236"/>
      <c r="HV115" s="236"/>
      <c r="HW115" s="236"/>
      <c r="HX115" s="236"/>
      <c r="HY115" s="236"/>
      <c r="HZ115" s="236"/>
      <c r="IA115" s="236"/>
      <c r="IB115" s="236"/>
      <c r="IC115" s="236"/>
      <c r="ID115" s="236"/>
      <c r="IE115" s="236"/>
      <c r="IF115" s="236"/>
      <c r="IG115" s="236"/>
      <c r="IH115" s="236"/>
      <c r="II115" s="236"/>
      <c r="IJ115" s="236"/>
      <c r="IK115" s="236"/>
      <c r="IL115" s="236"/>
      <c r="IM115" s="236"/>
      <c r="IN115" s="236"/>
      <c r="IO115" s="236"/>
      <c r="IP115" s="236"/>
      <c r="IQ115" s="236"/>
      <c r="IR115" s="236"/>
      <c r="IS115" s="236"/>
      <c r="IT115" s="236"/>
      <c r="IU115" s="236"/>
      <c r="IV115" s="236"/>
      <c r="IW115" s="236"/>
    </row>
    <row r="116" spans="1:257" hidden="1" x14ac:dyDescent="0.25">
      <c r="A116" s="643"/>
      <c r="B116" s="644"/>
      <c r="C116" s="644"/>
      <c r="D116" s="644"/>
      <c r="E116" s="644"/>
      <c r="F116" s="644"/>
      <c r="G116" s="569"/>
      <c r="H116" s="8"/>
      <c r="I116" s="217">
        <v>0</v>
      </c>
      <c r="J116" s="236"/>
      <c r="K116" s="236"/>
      <c r="L116" s="236"/>
      <c r="M116" s="236"/>
      <c r="N116" s="236"/>
      <c r="O116" s="236"/>
      <c r="P116" s="258"/>
      <c r="Q116" s="258"/>
      <c r="R116" s="258"/>
      <c r="S116" s="258"/>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6"/>
      <c r="AZ116" s="236"/>
      <c r="BA116" s="236"/>
      <c r="BB116" s="236"/>
      <c r="BC116" s="236"/>
      <c r="BD116" s="236"/>
      <c r="BE116" s="236"/>
      <c r="BF116" s="236"/>
      <c r="BG116" s="236"/>
      <c r="BH116" s="236"/>
      <c r="BI116" s="236"/>
      <c r="BJ116" s="236"/>
      <c r="BK116" s="236"/>
      <c r="BL116" s="236"/>
      <c r="BM116" s="236"/>
      <c r="BN116" s="236"/>
      <c r="BO116" s="236"/>
      <c r="BP116" s="236"/>
      <c r="BQ116" s="236"/>
      <c r="BR116" s="236"/>
      <c r="BS116" s="236"/>
      <c r="BT116" s="236"/>
      <c r="BU116" s="236"/>
      <c r="BV116" s="236"/>
      <c r="BW116" s="236"/>
      <c r="BX116" s="236"/>
      <c r="BY116" s="236"/>
      <c r="BZ116" s="236"/>
      <c r="CA116" s="236"/>
      <c r="CB116" s="236"/>
      <c r="CC116" s="236"/>
      <c r="CD116" s="236"/>
      <c r="CE116" s="236"/>
      <c r="CF116" s="236"/>
      <c r="CG116" s="236"/>
      <c r="CH116" s="236"/>
      <c r="CI116" s="236"/>
      <c r="CJ116" s="236"/>
      <c r="CK116" s="236"/>
      <c r="CL116" s="236"/>
      <c r="CM116" s="236"/>
      <c r="CN116" s="236"/>
      <c r="CO116" s="236"/>
      <c r="CP116" s="236"/>
      <c r="CQ116" s="236"/>
      <c r="CR116" s="236"/>
      <c r="CS116" s="236"/>
      <c r="CT116" s="236"/>
      <c r="CU116" s="236"/>
      <c r="CV116" s="236"/>
      <c r="CW116" s="236"/>
      <c r="CX116" s="236"/>
      <c r="CY116" s="236"/>
      <c r="CZ116" s="236"/>
      <c r="DA116" s="236"/>
      <c r="DB116" s="236"/>
      <c r="DC116" s="236"/>
      <c r="DD116" s="236"/>
      <c r="DE116" s="236"/>
      <c r="DF116" s="236"/>
      <c r="DG116" s="236"/>
      <c r="DH116" s="236"/>
      <c r="DI116" s="236"/>
      <c r="DJ116" s="236"/>
      <c r="DK116" s="236"/>
      <c r="DL116" s="236"/>
      <c r="DM116" s="236"/>
      <c r="DN116" s="236"/>
      <c r="DO116" s="236"/>
      <c r="DP116" s="236"/>
      <c r="DQ116" s="236"/>
      <c r="DR116" s="236"/>
      <c r="DS116" s="236"/>
      <c r="DT116" s="236"/>
      <c r="DU116" s="236"/>
      <c r="DV116" s="236"/>
      <c r="DW116" s="236"/>
      <c r="DX116" s="236"/>
      <c r="DY116" s="236"/>
      <c r="DZ116" s="236"/>
      <c r="EA116" s="236"/>
      <c r="EB116" s="236"/>
      <c r="EC116" s="236"/>
      <c r="ED116" s="236"/>
      <c r="EE116" s="236"/>
      <c r="EF116" s="236"/>
      <c r="EG116" s="236"/>
      <c r="EH116" s="236"/>
      <c r="EI116" s="236"/>
      <c r="EJ116" s="236"/>
      <c r="EK116" s="236"/>
      <c r="EL116" s="236"/>
      <c r="EM116" s="236"/>
      <c r="EN116" s="236"/>
      <c r="EO116" s="236"/>
      <c r="EP116" s="236"/>
      <c r="EQ116" s="236"/>
      <c r="ER116" s="236"/>
      <c r="ES116" s="236"/>
      <c r="ET116" s="236"/>
      <c r="EU116" s="236"/>
      <c r="EV116" s="236"/>
      <c r="EW116" s="236"/>
      <c r="EX116" s="236"/>
      <c r="EY116" s="236"/>
      <c r="EZ116" s="236"/>
      <c r="FA116" s="236"/>
      <c r="FB116" s="236"/>
      <c r="FC116" s="236"/>
      <c r="FD116" s="236"/>
      <c r="FE116" s="236"/>
      <c r="FF116" s="236"/>
      <c r="FG116" s="236"/>
      <c r="FH116" s="236"/>
      <c r="FI116" s="236"/>
      <c r="FJ116" s="236"/>
      <c r="FK116" s="236"/>
      <c r="FL116" s="236"/>
      <c r="FM116" s="236"/>
      <c r="FN116" s="236"/>
      <c r="FO116" s="236"/>
      <c r="FP116" s="236"/>
      <c r="FQ116" s="236"/>
      <c r="FR116" s="236"/>
      <c r="FS116" s="236"/>
      <c r="FT116" s="236"/>
      <c r="FU116" s="236"/>
      <c r="FV116" s="236"/>
      <c r="FW116" s="236"/>
      <c r="FX116" s="236"/>
      <c r="FY116" s="236"/>
      <c r="FZ116" s="236"/>
      <c r="GA116" s="236"/>
      <c r="GB116" s="236"/>
      <c r="GC116" s="236"/>
      <c r="GD116" s="236"/>
      <c r="GE116" s="236"/>
      <c r="GF116" s="236"/>
      <c r="GG116" s="236"/>
      <c r="GH116" s="236"/>
      <c r="GI116" s="236"/>
      <c r="GJ116" s="236"/>
      <c r="GK116" s="236"/>
      <c r="GL116" s="236"/>
      <c r="GM116" s="236"/>
      <c r="GN116" s="236"/>
      <c r="GO116" s="236"/>
      <c r="GP116" s="236"/>
      <c r="GQ116" s="236"/>
      <c r="GR116" s="236"/>
      <c r="GS116" s="236"/>
      <c r="GT116" s="236"/>
      <c r="GU116" s="236"/>
      <c r="GV116" s="236"/>
      <c r="GW116" s="236"/>
      <c r="GX116" s="236"/>
      <c r="GY116" s="236"/>
      <c r="GZ116" s="236"/>
      <c r="HA116" s="236"/>
      <c r="HB116" s="236"/>
      <c r="HC116" s="236"/>
      <c r="HD116" s="236"/>
      <c r="HE116" s="236"/>
      <c r="HF116" s="236"/>
      <c r="HG116" s="236"/>
      <c r="HH116" s="236"/>
      <c r="HI116" s="236"/>
      <c r="HJ116" s="236"/>
      <c r="HK116" s="236"/>
      <c r="HL116" s="236"/>
      <c r="HM116" s="236"/>
      <c r="HN116" s="236"/>
      <c r="HO116" s="236"/>
      <c r="HP116" s="236"/>
      <c r="HQ116" s="236"/>
      <c r="HR116" s="236"/>
      <c r="HS116" s="236"/>
      <c r="HT116" s="236"/>
      <c r="HU116" s="236"/>
      <c r="HV116" s="236"/>
      <c r="HW116" s="236"/>
      <c r="HX116" s="236"/>
      <c r="HY116" s="236"/>
      <c r="HZ116" s="236"/>
      <c r="IA116" s="236"/>
      <c r="IB116" s="236"/>
      <c r="IC116" s="236"/>
      <c r="ID116" s="236"/>
      <c r="IE116" s="236"/>
      <c r="IF116" s="236"/>
      <c r="IG116" s="236"/>
      <c r="IH116" s="236"/>
      <c r="II116" s="236"/>
      <c r="IJ116" s="236"/>
      <c r="IK116" s="236"/>
      <c r="IL116" s="236"/>
      <c r="IM116" s="236"/>
      <c r="IN116" s="236"/>
      <c r="IO116" s="236"/>
      <c r="IP116" s="236"/>
      <c r="IQ116" s="236"/>
      <c r="IR116" s="236"/>
      <c r="IS116" s="236"/>
      <c r="IT116" s="236"/>
      <c r="IU116" s="236"/>
      <c r="IV116" s="236"/>
      <c r="IW116" s="236"/>
    </row>
    <row r="117" spans="1:257" hidden="1" x14ac:dyDescent="0.25">
      <c r="A117" s="643"/>
      <c r="B117" s="644"/>
      <c r="C117" s="644"/>
      <c r="D117" s="644"/>
      <c r="E117" s="644"/>
      <c r="F117" s="644"/>
      <c r="G117" s="569"/>
      <c r="H117" s="8"/>
      <c r="I117" s="217">
        <v>0</v>
      </c>
      <c r="J117" s="236"/>
      <c r="K117" s="236"/>
      <c r="L117" s="236"/>
      <c r="M117" s="236"/>
      <c r="N117" s="236"/>
      <c r="O117" s="236"/>
      <c r="P117" s="258"/>
      <c r="Q117" s="258"/>
      <c r="R117" s="258"/>
      <c r="S117" s="258"/>
      <c r="T117" s="236"/>
      <c r="U117" s="236"/>
      <c r="V117" s="236"/>
      <c r="W117" s="236"/>
      <c r="X117" s="236"/>
      <c r="Y117" s="236"/>
      <c r="Z117" s="236"/>
      <c r="AA117" s="236"/>
      <c r="AB117" s="236"/>
      <c r="AC117" s="236"/>
      <c r="AD117" s="236"/>
      <c r="AE117" s="236"/>
      <c r="AF117" s="236"/>
      <c r="AG117" s="236"/>
      <c r="AH117" s="236"/>
      <c r="AI117" s="236"/>
      <c r="AJ117" s="236"/>
      <c r="AK117" s="236"/>
      <c r="AL117" s="236"/>
      <c r="AM117" s="236"/>
      <c r="AN117" s="236"/>
      <c r="AO117" s="236"/>
      <c r="AP117" s="236"/>
      <c r="AQ117" s="236"/>
      <c r="AR117" s="236"/>
      <c r="AS117" s="236"/>
      <c r="AT117" s="236"/>
      <c r="AU117" s="236"/>
      <c r="AV117" s="236"/>
      <c r="AW117" s="236"/>
      <c r="AX117" s="236"/>
      <c r="AY117" s="236"/>
      <c r="AZ117" s="236"/>
      <c r="BA117" s="236"/>
      <c r="BB117" s="236"/>
      <c r="BC117" s="236"/>
      <c r="BD117" s="236"/>
      <c r="BE117" s="236"/>
      <c r="BF117" s="236"/>
      <c r="BG117" s="236"/>
      <c r="BH117" s="236"/>
      <c r="BI117" s="236"/>
      <c r="BJ117" s="236"/>
      <c r="BK117" s="236"/>
      <c r="BL117" s="236"/>
      <c r="BM117" s="236"/>
      <c r="BN117" s="236"/>
      <c r="BO117" s="236"/>
      <c r="BP117" s="236"/>
      <c r="BQ117" s="236"/>
      <c r="BR117" s="236"/>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36"/>
      <c r="CQ117" s="236"/>
      <c r="CR117" s="236"/>
      <c r="CS117" s="236"/>
      <c r="CT117" s="236"/>
      <c r="CU117" s="236"/>
      <c r="CV117" s="236"/>
      <c r="CW117" s="236"/>
      <c r="CX117" s="236"/>
      <c r="CY117" s="236"/>
      <c r="CZ117" s="236"/>
      <c r="DA117" s="236"/>
      <c r="DB117" s="236"/>
      <c r="DC117" s="236"/>
      <c r="DD117" s="236"/>
      <c r="DE117" s="236"/>
      <c r="DF117" s="236"/>
      <c r="DG117" s="236"/>
      <c r="DH117" s="236"/>
      <c r="DI117" s="236"/>
      <c r="DJ117" s="236"/>
      <c r="DK117" s="236"/>
      <c r="DL117" s="236"/>
      <c r="DM117" s="236"/>
      <c r="DN117" s="236"/>
      <c r="DO117" s="236"/>
      <c r="DP117" s="236"/>
      <c r="DQ117" s="236"/>
      <c r="DR117" s="236"/>
      <c r="DS117" s="236"/>
      <c r="DT117" s="236"/>
      <c r="DU117" s="236"/>
      <c r="DV117" s="236"/>
      <c r="DW117" s="236"/>
      <c r="DX117" s="236"/>
      <c r="DY117" s="236"/>
      <c r="DZ117" s="236"/>
      <c r="EA117" s="236"/>
      <c r="EB117" s="236"/>
      <c r="EC117" s="236"/>
      <c r="ED117" s="236"/>
      <c r="EE117" s="236"/>
      <c r="EF117" s="236"/>
      <c r="EG117" s="236"/>
      <c r="EH117" s="236"/>
      <c r="EI117" s="236"/>
      <c r="EJ117" s="236"/>
      <c r="EK117" s="236"/>
      <c r="EL117" s="236"/>
      <c r="EM117" s="236"/>
      <c r="EN117" s="236"/>
      <c r="EO117" s="236"/>
      <c r="EP117" s="236"/>
      <c r="EQ117" s="236"/>
      <c r="ER117" s="236"/>
      <c r="ES117" s="236"/>
      <c r="ET117" s="236"/>
      <c r="EU117" s="236"/>
      <c r="EV117" s="236"/>
      <c r="EW117" s="236"/>
      <c r="EX117" s="236"/>
      <c r="EY117" s="236"/>
      <c r="EZ117" s="236"/>
      <c r="FA117" s="236"/>
      <c r="FB117" s="236"/>
      <c r="FC117" s="236"/>
      <c r="FD117" s="236"/>
      <c r="FE117" s="236"/>
      <c r="FF117" s="236"/>
      <c r="FG117" s="236"/>
      <c r="FH117" s="236"/>
      <c r="FI117" s="236"/>
      <c r="FJ117" s="236"/>
      <c r="FK117" s="236"/>
      <c r="FL117" s="236"/>
      <c r="FM117" s="236"/>
      <c r="FN117" s="236"/>
      <c r="FO117" s="236"/>
      <c r="FP117" s="236"/>
      <c r="FQ117" s="236"/>
      <c r="FR117" s="236"/>
      <c r="FS117" s="236"/>
      <c r="FT117" s="236"/>
      <c r="FU117" s="236"/>
      <c r="FV117" s="236"/>
      <c r="FW117" s="236"/>
      <c r="FX117" s="236"/>
      <c r="FY117" s="236"/>
      <c r="FZ117" s="236"/>
      <c r="GA117" s="236"/>
      <c r="GB117" s="236"/>
      <c r="GC117" s="236"/>
      <c r="GD117" s="236"/>
      <c r="GE117" s="236"/>
      <c r="GF117" s="236"/>
      <c r="GG117" s="236"/>
      <c r="GH117" s="236"/>
      <c r="GI117" s="236"/>
      <c r="GJ117" s="236"/>
      <c r="GK117" s="236"/>
      <c r="GL117" s="236"/>
      <c r="GM117" s="236"/>
      <c r="GN117" s="236"/>
      <c r="GO117" s="236"/>
      <c r="GP117" s="236"/>
      <c r="GQ117" s="236"/>
      <c r="GR117" s="236"/>
      <c r="GS117" s="236"/>
      <c r="GT117" s="236"/>
      <c r="GU117" s="236"/>
      <c r="GV117" s="236"/>
      <c r="GW117" s="236"/>
      <c r="GX117" s="236"/>
      <c r="GY117" s="236"/>
      <c r="GZ117" s="236"/>
      <c r="HA117" s="236"/>
      <c r="HB117" s="236"/>
      <c r="HC117" s="236"/>
      <c r="HD117" s="236"/>
      <c r="HE117" s="236"/>
      <c r="HF117" s="236"/>
      <c r="HG117" s="236"/>
      <c r="HH117" s="236"/>
      <c r="HI117" s="236"/>
      <c r="HJ117" s="236"/>
      <c r="HK117" s="236"/>
      <c r="HL117" s="236"/>
      <c r="HM117" s="236"/>
      <c r="HN117" s="236"/>
      <c r="HO117" s="236"/>
      <c r="HP117" s="236"/>
      <c r="HQ117" s="236"/>
      <c r="HR117" s="236"/>
      <c r="HS117" s="236"/>
      <c r="HT117" s="236"/>
      <c r="HU117" s="236"/>
      <c r="HV117" s="236"/>
      <c r="HW117" s="236"/>
      <c r="HX117" s="236"/>
      <c r="HY117" s="236"/>
      <c r="HZ117" s="236"/>
      <c r="IA117" s="236"/>
      <c r="IB117" s="236"/>
      <c r="IC117" s="236"/>
      <c r="ID117" s="236"/>
      <c r="IE117" s="236"/>
      <c r="IF117" s="236"/>
      <c r="IG117" s="236"/>
      <c r="IH117" s="236"/>
      <c r="II117" s="236"/>
      <c r="IJ117" s="236"/>
      <c r="IK117" s="236"/>
      <c r="IL117" s="236"/>
      <c r="IM117" s="236"/>
      <c r="IN117" s="236"/>
      <c r="IO117" s="236"/>
      <c r="IP117" s="236"/>
      <c r="IQ117" s="236"/>
      <c r="IR117" s="236"/>
      <c r="IS117" s="236"/>
      <c r="IT117" s="236"/>
      <c r="IU117" s="236"/>
      <c r="IV117" s="236"/>
      <c r="IW117" s="236"/>
    </row>
    <row r="118" spans="1:257" hidden="1" x14ac:dyDescent="0.25">
      <c r="A118" s="643"/>
      <c r="B118" s="644"/>
      <c r="C118" s="644"/>
      <c r="D118" s="644"/>
      <c r="E118" s="644"/>
      <c r="F118" s="644"/>
      <c r="G118" s="569"/>
      <c r="H118" s="8"/>
      <c r="I118" s="217">
        <v>0</v>
      </c>
      <c r="J118" s="236"/>
      <c r="K118" s="236"/>
      <c r="L118" s="236"/>
      <c r="M118" s="236"/>
      <c r="N118" s="236"/>
      <c r="O118" s="236"/>
      <c r="P118" s="258"/>
      <c r="Q118" s="258"/>
      <c r="R118" s="258"/>
      <c r="S118" s="258"/>
      <c r="T118" s="236"/>
      <c r="U118" s="236"/>
      <c r="V118" s="236"/>
      <c r="W118" s="236"/>
      <c r="X118" s="236"/>
      <c r="Y118" s="236"/>
      <c r="Z118" s="236"/>
      <c r="AA118" s="236"/>
      <c r="AB118" s="236"/>
      <c r="AC118" s="236"/>
      <c r="AD118" s="236"/>
      <c r="AE118" s="236"/>
      <c r="AF118" s="236"/>
      <c r="AG118" s="236"/>
      <c r="AH118" s="236"/>
      <c r="AI118" s="236"/>
      <c r="AJ118" s="236"/>
      <c r="AK118" s="236"/>
      <c r="AL118" s="236"/>
      <c r="AM118" s="236"/>
      <c r="AN118" s="236"/>
      <c r="AO118" s="236"/>
      <c r="AP118" s="236"/>
      <c r="AQ118" s="236"/>
      <c r="AR118" s="236"/>
      <c r="AS118" s="236"/>
      <c r="AT118" s="236"/>
      <c r="AU118" s="236"/>
      <c r="AV118" s="236"/>
      <c r="AW118" s="236"/>
      <c r="AX118" s="236"/>
      <c r="AY118" s="236"/>
      <c r="AZ118" s="236"/>
      <c r="BA118" s="236"/>
      <c r="BB118" s="236"/>
      <c r="BC118" s="236"/>
      <c r="BD118" s="236"/>
      <c r="BE118" s="236"/>
      <c r="BF118" s="236"/>
      <c r="BG118" s="236"/>
      <c r="BH118" s="236"/>
      <c r="BI118" s="236"/>
      <c r="BJ118" s="236"/>
      <c r="BK118" s="236"/>
      <c r="BL118" s="236"/>
      <c r="BM118" s="236"/>
      <c r="BN118" s="236"/>
      <c r="BO118" s="236"/>
      <c r="BP118" s="236"/>
      <c r="BQ118" s="236"/>
      <c r="BR118" s="236"/>
      <c r="BS118" s="236"/>
      <c r="BT118" s="236"/>
      <c r="BU118" s="236"/>
      <c r="BV118" s="236"/>
      <c r="BW118" s="236"/>
      <c r="BX118" s="236"/>
      <c r="BY118" s="236"/>
      <c r="BZ118" s="236"/>
      <c r="CA118" s="236"/>
      <c r="CB118" s="236"/>
      <c r="CC118" s="236"/>
      <c r="CD118" s="236"/>
      <c r="CE118" s="236"/>
      <c r="CF118" s="236"/>
      <c r="CG118" s="236"/>
      <c r="CH118" s="236"/>
      <c r="CI118" s="236"/>
      <c r="CJ118" s="236"/>
      <c r="CK118" s="236"/>
      <c r="CL118" s="236"/>
      <c r="CM118" s="236"/>
      <c r="CN118" s="236"/>
      <c r="CO118" s="236"/>
      <c r="CP118" s="236"/>
      <c r="CQ118" s="236"/>
      <c r="CR118" s="236"/>
      <c r="CS118" s="236"/>
      <c r="CT118" s="236"/>
      <c r="CU118" s="236"/>
      <c r="CV118" s="236"/>
      <c r="CW118" s="236"/>
      <c r="CX118" s="236"/>
      <c r="CY118" s="236"/>
      <c r="CZ118" s="236"/>
      <c r="DA118" s="236"/>
      <c r="DB118" s="236"/>
      <c r="DC118" s="236"/>
      <c r="DD118" s="236"/>
      <c r="DE118" s="236"/>
      <c r="DF118" s="236"/>
      <c r="DG118" s="236"/>
      <c r="DH118" s="236"/>
      <c r="DI118" s="236"/>
      <c r="DJ118" s="236"/>
      <c r="DK118" s="236"/>
      <c r="DL118" s="236"/>
      <c r="DM118" s="236"/>
      <c r="DN118" s="236"/>
      <c r="DO118" s="236"/>
      <c r="DP118" s="236"/>
      <c r="DQ118" s="236"/>
      <c r="DR118" s="236"/>
      <c r="DS118" s="236"/>
      <c r="DT118" s="236"/>
      <c r="DU118" s="236"/>
      <c r="DV118" s="236"/>
      <c r="DW118" s="236"/>
      <c r="DX118" s="236"/>
      <c r="DY118" s="236"/>
      <c r="DZ118" s="236"/>
      <c r="EA118" s="236"/>
      <c r="EB118" s="236"/>
      <c r="EC118" s="236"/>
      <c r="ED118" s="236"/>
      <c r="EE118" s="236"/>
      <c r="EF118" s="236"/>
      <c r="EG118" s="236"/>
      <c r="EH118" s="236"/>
      <c r="EI118" s="236"/>
      <c r="EJ118" s="236"/>
      <c r="EK118" s="236"/>
      <c r="EL118" s="236"/>
      <c r="EM118" s="236"/>
      <c r="EN118" s="236"/>
      <c r="EO118" s="236"/>
      <c r="EP118" s="236"/>
      <c r="EQ118" s="236"/>
      <c r="ER118" s="236"/>
      <c r="ES118" s="236"/>
      <c r="ET118" s="236"/>
      <c r="EU118" s="236"/>
      <c r="EV118" s="236"/>
      <c r="EW118" s="236"/>
      <c r="EX118" s="236"/>
      <c r="EY118" s="236"/>
      <c r="EZ118" s="236"/>
      <c r="FA118" s="236"/>
      <c r="FB118" s="236"/>
      <c r="FC118" s="236"/>
      <c r="FD118" s="236"/>
      <c r="FE118" s="236"/>
      <c r="FF118" s="236"/>
      <c r="FG118" s="236"/>
      <c r="FH118" s="236"/>
      <c r="FI118" s="236"/>
      <c r="FJ118" s="236"/>
      <c r="FK118" s="236"/>
      <c r="FL118" s="236"/>
      <c r="FM118" s="236"/>
      <c r="FN118" s="236"/>
      <c r="FO118" s="236"/>
      <c r="FP118" s="236"/>
      <c r="FQ118" s="236"/>
      <c r="FR118" s="236"/>
      <c r="FS118" s="236"/>
      <c r="FT118" s="236"/>
      <c r="FU118" s="236"/>
      <c r="FV118" s="236"/>
      <c r="FW118" s="236"/>
      <c r="FX118" s="236"/>
      <c r="FY118" s="236"/>
      <c r="FZ118" s="236"/>
      <c r="GA118" s="236"/>
      <c r="GB118" s="236"/>
      <c r="GC118" s="236"/>
      <c r="GD118" s="236"/>
      <c r="GE118" s="236"/>
      <c r="GF118" s="236"/>
      <c r="GG118" s="236"/>
      <c r="GH118" s="236"/>
      <c r="GI118" s="236"/>
      <c r="GJ118" s="236"/>
      <c r="GK118" s="236"/>
      <c r="GL118" s="236"/>
      <c r="GM118" s="236"/>
      <c r="GN118" s="236"/>
      <c r="GO118" s="236"/>
      <c r="GP118" s="236"/>
      <c r="GQ118" s="236"/>
      <c r="GR118" s="236"/>
      <c r="GS118" s="236"/>
      <c r="GT118" s="236"/>
      <c r="GU118" s="236"/>
      <c r="GV118" s="236"/>
      <c r="GW118" s="236"/>
      <c r="GX118" s="236"/>
      <c r="GY118" s="236"/>
      <c r="GZ118" s="236"/>
      <c r="HA118" s="236"/>
      <c r="HB118" s="236"/>
      <c r="HC118" s="236"/>
      <c r="HD118" s="236"/>
      <c r="HE118" s="236"/>
      <c r="HF118" s="236"/>
      <c r="HG118" s="236"/>
      <c r="HH118" s="236"/>
      <c r="HI118" s="236"/>
      <c r="HJ118" s="236"/>
      <c r="HK118" s="236"/>
      <c r="HL118" s="236"/>
      <c r="HM118" s="236"/>
      <c r="HN118" s="236"/>
      <c r="HO118" s="236"/>
      <c r="HP118" s="236"/>
      <c r="HQ118" s="236"/>
      <c r="HR118" s="236"/>
      <c r="HS118" s="236"/>
      <c r="HT118" s="236"/>
      <c r="HU118" s="236"/>
      <c r="HV118" s="236"/>
      <c r="HW118" s="236"/>
      <c r="HX118" s="236"/>
      <c r="HY118" s="236"/>
      <c r="HZ118" s="236"/>
      <c r="IA118" s="236"/>
      <c r="IB118" s="236"/>
      <c r="IC118" s="236"/>
      <c r="ID118" s="236"/>
      <c r="IE118" s="236"/>
      <c r="IF118" s="236"/>
      <c r="IG118" s="236"/>
      <c r="IH118" s="236"/>
      <c r="II118" s="236"/>
      <c r="IJ118" s="236"/>
      <c r="IK118" s="236"/>
      <c r="IL118" s="236"/>
      <c r="IM118" s="236"/>
      <c r="IN118" s="236"/>
      <c r="IO118" s="236"/>
      <c r="IP118" s="236"/>
      <c r="IQ118" s="236"/>
      <c r="IR118" s="236"/>
      <c r="IS118" s="236"/>
      <c r="IT118" s="236"/>
      <c r="IU118" s="236"/>
      <c r="IV118" s="236"/>
      <c r="IW118" s="236"/>
    </row>
    <row r="119" spans="1:257" hidden="1" x14ac:dyDescent="0.25">
      <c r="A119" s="643"/>
      <c r="B119" s="644"/>
      <c r="C119" s="644"/>
      <c r="D119" s="644"/>
      <c r="E119" s="644"/>
      <c r="F119" s="644"/>
      <c r="G119" s="569"/>
      <c r="H119" s="8"/>
      <c r="I119" s="217">
        <v>0</v>
      </c>
      <c r="J119" s="236"/>
      <c r="K119" s="236"/>
      <c r="L119" s="236"/>
      <c r="M119" s="236"/>
      <c r="N119" s="236"/>
      <c r="O119" s="236"/>
      <c r="P119" s="258"/>
      <c r="Q119" s="258"/>
      <c r="R119" s="258"/>
      <c r="S119" s="258"/>
      <c r="T119" s="236"/>
      <c r="U119" s="236"/>
      <c r="V119" s="236"/>
      <c r="W119" s="236"/>
      <c r="X119" s="236"/>
      <c r="Y119" s="236"/>
      <c r="Z119" s="236"/>
      <c r="AA119" s="236"/>
      <c r="AB119" s="236"/>
      <c r="AC119" s="236"/>
      <c r="AD119" s="236"/>
      <c r="AE119" s="236"/>
      <c r="AF119" s="236"/>
      <c r="AG119" s="236"/>
      <c r="AH119" s="236"/>
      <c r="AI119" s="236"/>
      <c r="AJ119" s="236"/>
      <c r="AK119" s="236"/>
      <c r="AL119" s="236"/>
      <c r="AM119" s="236"/>
      <c r="AN119" s="236"/>
      <c r="AO119" s="236"/>
      <c r="AP119" s="236"/>
      <c r="AQ119" s="236"/>
      <c r="AR119" s="236"/>
      <c r="AS119" s="236"/>
      <c r="AT119" s="236"/>
      <c r="AU119" s="236"/>
      <c r="AV119" s="236"/>
      <c r="AW119" s="236"/>
      <c r="AX119" s="236"/>
      <c r="AY119" s="236"/>
      <c r="AZ119" s="236"/>
      <c r="BA119" s="236"/>
      <c r="BB119" s="236"/>
      <c r="BC119" s="236"/>
      <c r="BD119" s="236"/>
      <c r="BE119" s="236"/>
      <c r="BF119" s="236"/>
      <c r="BG119" s="236"/>
      <c r="BH119" s="236"/>
      <c r="BI119" s="236"/>
      <c r="BJ119" s="236"/>
      <c r="BK119" s="236"/>
      <c r="BL119" s="236"/>
      <c r="BM119" s="236"/>
      <c r="BN119" s="236"/>
      <c r="BO119" s="236"/>
      <c r="BP119" s="236"/>
      <c r="BQ119" s="236"/>
      <c r="BR119" s="236"/>
      <c r="BS119" s="236"/>
      <c r="BT119" s="236"/>
      <c r="BU119" s="236"/>
      <c r="BV119" s="236"/>
      <c r="BW119" s="236"/>
      <c r="BX119" s="236"/>
      <c r="BY119" s="236"/>
      <c r="BZ119" s="236"/>
      <c r="CA119" s="236"/>
      <c r="CB119" s="236"/>
      <c r="CC119" s="236"/>
      <c r="CD119" s="236"/>
      <c r="CE119" s="236"/>
      <c r="CF119" s="236"/>
      <c r="CG119" s="236"/>
      <c r="CH119" s="236"/>
      <c r="CI119" s="236"/>
      <c r="CJ119" s="236"/>
      <c r="CK119" s="236"/>
      <c r="CL119" s="236"/>
      <c r="CM119" s="236"/>
      <c r="CN119" s="236"/>
      <c r="CO119" s="236"/>
      <c r="CP119" s="236"/>
      <c r="CQ119" s="236"/>
      <c r="CR119" s="236"/>
      <c r="CS119" s="236"/>
      <c r="CT119" s="236"/>
      <c r="CU119" s="236"/>
      <c r="CV119" s="236"/>
      <c r="CW119" s="236"/>
      <c r="CX119" s="236"/>
      <c r="CY119" s="236"/>
      <c r="CZ119" s="236"/>
      <c r="DA119" s="236"/>
      <c r="DB119" s="236"/>
      <c r="DC119" s="236"/>
      <c r="DD119" s="236"/>
      <c r="DE119" s="236"/>
      <c r="DF119" s="236"/>
      <c r="DG119" s="236"/>
      <c r="DH119" s="236"/>
      <c r="DI119" s="236"/>
      <c r="DJ119" s="236"/>
      <c r="DK119" s="236"/>
      <c r="DL119" s="236"/>
      <c r="DM119" s="236"/>
      <c r="DN119" s="236"/>
      <c r="DO119" s="236"/>
      <c r="DP119" s="236"/>
      <c r="DQ119" s="236"/>
      <c r="DR119" s="236"/>
      <c r="DS119" s="236"/>
      <c r="DT119" s="236"/>
      <c r="DU119" s="236"/>
      <c r="DV119" s="236"/>
      <c r="DW119" s="236"/>
      <c r="DX119" s="236"/>
      <c r="DY119" s="236"/>
      <c r="DZ119" s="236"/>
      <c r="EA119" s="236"/>
      <c r="EB119" s="236"/>
      <c r="EC119" s="236"/>
      <c r="ED119" s="236"/>
      <c r="EE119" s="236"/>
      <c r="EF119" s="236"/>
      <c r="EG119" s="236"/>
      <c r="EH119" s="236"/>
      <c r="EI119" s="236"/>
      <c r="EJ119" s="236"/>
      <c r="EK119" s="236"/>
      <c r="EL119" s="236"/>
      <c r="EM119" s="236"/>
      <c r="EN119" s="236"/>
      <c r="EO119" s="236"/>
      <c r="EP119" s="236"/>
      <c r="EQ119" s="236"/>
      <c r="ER119" s="236"/>
      <c r="ES119" s="236"/>
      <c r="ET119" s="236"/>
      <c r="EU119" s="236"/>
      <c r="EV119" s="236"/>
      <c r="EW119" s="236"/>
      <c r="EX119" s="236"/>
      <c r="EY119" s="236"/>
      <c r="EZ119" s="236"/>
      <c r="FA119" s="236"/>
      <c r="FB119" s="236"/>
      <c r="FC119" s="236"/>
      <c r="FD119" s="236"/>
      <c r="FE119" s="236"/>
      <c r="FF119" s="236"/>
      <c r="FG119" s="236"/>
      <c r="FH119" s="236"/>
      <c r="FI119" s="236"/>
      <c r="FJ119" s="236"/>
      <c r="FK119" s="236"/>
      <c r="FL119" s="236"/>
      <c r="FM119" s="236"/>
      <c r="FN119" s="236"/>
      <c r="FO119" s="236"/>
      <c r="FP119" s="236"/>
      <c r="FQ119" s="236"/>
      <c r="FR119" s="236"/>
      <c r="FS119" s="236"/>
      <c r="FT119" s="236"/>
      <c r="FU119" s="236"/>
      <c r="FV119" s="236"/>
      <c r="FW119" s="236"/>
      <c r="FX119" s="236"/>
      <c r="FY119" s="236"/>
      <c r="FZ119" s="236"/>
      <c r="GA119" s="236"/>
      <c r="GB119" s="236"/>
      <c r="GC119" s="236"/>
      <c r="GD119" s="236"/>
      <c r="GE119" s="236"/>
      <c r="GF119" s="236"/>
      <c r="GG119" s="236"/>
      <c r="GH119" s="236"/>
      <c r="GI119" s="236"/>
      <c r="GJ119" s="236"/>
      <c r="GK119" s="236"/>
      <c r="GL119" s="236"/>
      <c r="GM119" s="236"/>
      <c r="GN119" s="236"/>
      <c r="GO119" s="236"/>
      <c r="GP119" s="236"/>
      <c r="GQ119" s="236"/>
      <c r="GR119" s="236"/>
      <c r="GS119" s="236"/>
      <c r="GT119" s="236"/>
      <c r="GU119" s="236"/>
      <c r="GV119" s="236"/>
      <c r="GW119" s="236"/>
      <c r="GX119" s="236"/>
      <c r="GY119" s="236"/>
      <c r="GZ119" s="236"/>
      <c r="HA119" s="236"/>
      <c r="HB119" s="236"/>
      <c r="HC119" s="236"/>
      <c r="HD119" s="236"/>
      <c r="HE119" s="236"/>
      <c r="HF119" s="236"/>
      <c r="HG119" s="236"/>
      <c r="HH119" s="236"/>
      <c r="HI119" s="236"/>
      <c r="HJ119" s="236"/>
      <c r="HK119" s="236"/>
      <c r="HL119" s="236"/>
      <c r="HM119" s="236"/>
      <c r="HN119" s="236"/>
      <c r="HO119" s="236"/>
      <c r="HP119" s="236"/>
      <c r="HQ119" s="236"/>
      <c r="HR119" s="236"/>
      <c r="HS119" s="236"/>
      <c r="HT119" s="236"/>
      <c r="HU119" s="236"/>
      <c r="HV119" s="236"/>
      <c r="HW119" s="236"/>
      <c r="HX119" s="236"/>
      <c r="HY119" s="236"/>
      <c r="HZ119" s="236"/>
      <c r="IA119" s="236"/>
      <c r="IB119" s="236"/>
      <c r="IC119" s="236"/>
      <c r="ID119" s="236"/>
      <c r="IE119" s="236"/>
      <c r="IF119" s="236"/>
      <c r="IG119" s="236"/>
      <c r="IH119" s="236"/>
      <c r="II119" s="236"/>
      <c r="IJ119" s="236"/>
      <c r="IK119" s="236"/>
      <c r="IL119" s="236"/>
      <c r="IM119" s="236"/>
      <c r="IN119" s="236"/>
      <c r="IO119" s="236"/>
      <c r="IP119" s="236"/>
      <c r="IQ119" s="236"/>
      <c r="IR119" s="236"/>
      <c r="IS119" s="236"/>
      <c r="IT119" s="236"/>
      <c r="IU119" s="236"/>
      <c r="IV119" s="236"/>
      <c r="IW119" s="236"/>
    </row>
    <row r="120" spans="1:257" ht="17.899999999999999" hidden="1" customHeight="1" x14ac:dyDescent="0.25">
      <c r="A120" s="643"/>
      <c r="B120" s="644"/>
      <c r="C120" s="644"/>
      <c r="D120" s="644"/>
      <c r="E120" s="644"/>
      <c r="F120" s="644"/>
      <c r="G120" s="569"/>
      <c r="H120" s="8"/>
      <c r="I120" s="217">
        <v>0</v>
      </c>
      <c r="J120" s="236"/>
      <c r="K120" s="236"/>
      <c r="L120" s="236"/>
      <c r="M120" s="236"/>
      <c r="N120" s="257"/>
      <c r="O120" s="236"/>
      <c r="P120" s="258"/>
      <c r="Q120" s="258"/>
      <c r="R120" s="258"/>
      <c r="S120" s="258"/>
      <c r="T120" s="236"/>
      <c r="U120" s="236"/>
      <c r="V120" s="236"/>
      <c r="W120" s="236"/>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36"/>
      <c r="AW120" s="236"/>
      <c r="AX120" s="236"/>
      <c r="AY120" s="236"/>
      <c r="AZ120" s="236"/>
      <c r="BA120" s="236"/>
      <c r="BB120" s="236"/>
      <c r="BC120" s="236"/>
      <c r="BD120" s="236"/>
      <c r="BE120" s="236"/>
      <c r="BF120" s="236"/>
      <c r="BG120" s="236"/>
      <c r="BH120" s="236"/>
      <c r="BI120" s="236"/>
      <c r="BJ120" s="236"/>
      <c r="BK120" s="236"/>
      <c r="BL120" s="236"/>
      <c r="BM120" s="236"/>
      <c r="BN120" s="236"/>
      <c r="BO120" s="236"/>
      <c r="BP120" s="236"/>
      <c r="BQ120" s="236"/>
      <c r="BR120" s="236"/>
      <c r="BS120" s="236"/>
      <c r="BT120" s="236"/>
      <c r="BU120" s="236"/>
      <c r="BV120" s="236"/>
      <c r="BW120" s="236"/>
      <c r="BX120" s="236"/>
      <c r="BY120" s="236"/>
      <c r="BZ120" s="236"/>
      <c r="CA120" s="236"/>
      <c r="CB120" s="236"/>
      <c r="CC120" s="236"/>
      <c r="CD120" s="236"/>
      <c r="CE120" s="236"/>
      <c r="CF120" s="236"/>
      <c r="CG120" s="236"/>
      <c r="CH120" s="236"/>
      <c r="CI120" s="236"/>
      <c r="CJ120" s="236"/>
      <c r="CK120" s="236"/>
      <c r="CL120" s="236"/>
      <c r="CM120" s="236"/>
      <c r="CN120" s="236"/>
      <c r="CO120" s="236"/>
      <c r="CP120" s="236"/>
      <c r="CQ120" s="236"/>
      <c r="CR120" s="236"/>
      <c r="CS120" s="236"/>
      <c r="CT120" s="236"/>
      <c r="CU120" s="236"/>
      <c r="CV120" s="236"/>
      <c r="CW120" s="236"/>
      <c r="CX120" s="236"/>
      <c r="CY120" s="236"/>
      <c r="CZ120" s="236"/>
      <c r="DA120" s="236"/>
      <c r="DB120" s="236"/>
      <c r="DC120" s="236"/>
      <c r="DD120" s="236"/>
      <c r="DE120" s="236"/>
      <c r="DF120" s="236"/>
      <c r="DG120" s="236"/>
      <c r="DH120" s="236"/>
      <c r="DI120" s="236"/>
      <c r="DJ120" s="236"/>
      <c r="DK120" s="236"/>
      <c r="DL120" s="236"/>
      <c r="DM120" s="236"/>
      <c r="DN120" s="236"/>
      <c r="DO120" s="236"/>
      <c r="DP120" s="236"/>
      <c r="DQ120" s="236"/>
      <c r="DR120" s="236"/>
      <c r="DS120" s="236"/>
      <c r="DT120" s="236"/>
      <c r="DU120" s="236"/>
      <c r="DV120" s="236"/>
      <c r="DW120" s="236"/>
      <c r="DX120" s="236"/>
      <c r="DY120" s="236"/>
      <c r="DZ120" s="236"/>
      <c r="EA120" s="236"/>
      <c r="EB120" s="236"/>
      <c r="EC120" s="236"/>
      <c r="ED120" s="236"/>
      <c r="EE120" s="236"/>
      <c r="EF120" s="236"/>
      <c r="EG120" s="236"/>
      <c r="EH120" s="236"/>
      <c r="EI120" s="236"/>
      <c r="EJ120" s="236"/>
      <c r="EK120" s="236"/>
      <c r="EL120" s="236"/>
      <c r="EM120" s="236"/>
      <c r="EN120" s="236"/>
      <c r="EO120" s="236"/>
      <c r="EP120" s="236"/>
      <c r="EQ120" s="236"/>
      <c r="ER120" s="236"/>
      <c r="ES120" s="236"/>
      <c r="ET120" s="236"/>
      <c r="EU120" s="236"/>
      <c r="EV120" s="236"/>
      <c r="EW120" s="236"/>
      <c r="EX120" s="236"/>
      <c r="EY120" s="236"/>
      <c r="EZ120" s="236"/>
      <c r="FA120" s="236"/>
      <c r="FB120" s="236"/>
      <c r="FC120" s="236"/>
      <c r="FD120" s="236"/>
      <c r="FE120" s="236"/>
      <c r="FF120" s="236"/>
      <c r="FG120" s="236"/>
      <c r="FH120" s="236"/>
      <c r="FI120" s="236"/>
      <c r="FJ120" s="236"/>
      <c r="FK120" s="236"/>
      <c r="FL120" s="236"/>
      <c r="FM120" s="236"/>
      <c r="FN120" s="236"/>
      <c r="FO120" s="236"/>
      <c r="FP120" s="236"/>
      <c r="FQ120" s="236"/>
      <c r="FR120" s="236"/>
      <c r="FS120" s="236"/>
      <c r="FT120" s="236"/>
      <c r="FU120" s="236"/>
      <c r="FV120" s="236"/>
      <c r="FW120" s="236"/>
      <c r="FX120" s="236"/>
      <c r="FY120" s="236"/>
      <c r="FZ120" s="236"/>
      <c r="GA120" s="236"/>
      <c r="GB120" s="236"/>
      <c r="GC120" s="236"/>
      <c r="GD120" s="236"/>
      <c r="GE120" s="236"/>
      <c r="GF120" s="236"/>
      <c r="GG120" s="236"/>
      <c r="GH120" s="236"/>
      <c r="GI120" s="236"/>
      <c r="GJ120" s="236"/>
      <c r="GK120" s="236"/>
      <c r="GL120" s="236"/>
      <c r="GM120" s="236"/>
      <c r="GN120" s="236"/>
      <c r="GO120" s="236"/>
      <c r="GP120" s="236"/>
      <c r="GQ120" s="236"/>
      <c r="GR120" s="236"/>
      <c r="GS120" s="236"/>
      <c r="GT120" s="236"/>
      <c r="GU120" s="236"/>
      <c r="GV120" s="236"/>
      <c r="GW120" s="236"/>
      <c r="GX120" s="236"/>
      <c r="GY120" s="236"/>
      <c r="GZ120" s="236"/>
      <c r="HA120" s="236"/>
      <c r="HB120" s="236"/>
      <c r="HC120" s="236"/>
      <c r="HD120" s="236"/>
      <c r="HE120" s="236"/>
      <c r="HF120" s="236"/>
      <c r="HG120" s="236"/>
      <c r="HH120" s="236"/>
      <c r="HI120" s="236"/>
      <c r="HJ120" s="236"/>
      <c r="HK120" s="236"/>
      <c r="HL120" s="236"/>
      <c r="HM120" s="236"/>
      <c r="HN120" s="236"/>
      <c r="HO120" s="236"/>
      <c r="HP120" s="236"/>
      <c r="HQ120" s="236"/>
      <c r="HR120" s="236"/>
      <c r="HS120" s="236"/>
      <c r="HT120" s="236"/>
      <c r="HU120" s="236"/>
      <c r="HV120" s="236"/>
      <c r="HW120" s="236"/>
      <c r="HX120" s="236"/>
      <c r="HY120" s="236"/>
      <c r="HZ120" s="236"/>
      <c r="IA120" s="236"/>
      <c r="IB120" s="236"/>
      <c r="IC120" s="236"/>
      <c r="ID120" s="236"/>
      <c r="IE120" s="236"/>
      <c r="IF120" s="236"/>
      <c r="IG120" s="236"/>
      <c r="IH120" s="236"/>
      <c r="II120" s="236"/>
      <c r="IJ120" s="236"/>
      <c r="IK120" s="236"/>
      <c r="IL120" s="236"/>
      <c r="IM120" s="236"/>
      <c r="IN120" s="236"/>
      <c r="IO120" s="236"/>
      <c r="IP120" s="236"/>
      <c r="IQ120" s="236"/>
      <c r="IR120" s="236"/>
      <c r="IS120" s="236"/>
      <c r="IT120" s="236"/>
      <c r="IU120" s="236"/>
      <c r="IV120" s="236"/>
      <c r="IW120" s="236"/>
    </row>
    <row r="121" spans="1:257" hidden="1" x14ac:dyDescent="0.25">
      <c r="A121" s="643"/>
      <c r="B121" s="644"/>
      <c r="C121" s="644"/>
      <c r="D121" s="644"/>
      <c r="E121" s="644"/>
      <c r="F121" s="644"/>
      <c r="G121" s="569"/>
      <c r="H121" s="8"/>
      <c r="I121" s="217">
        <v>0</v>
      </c>
      <c r="J121" s="236"/>
      <c r="K121" s="236"/>
      <c r="L121" s="236"/>
      <c r="M121" s="236"/>
      <c r="N121" s="236"/>
      <c r="O121" s="236"/>
      <c r="P121" s="258"/>
      <c r="Q121" s="258"/>
      <c r="R121" s="258"/>
      <c r="S121" s="258"/>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6"/>
      <c r="BR121" s="236"/>
      <c r="BS121" s="236"/>
      <c r="BT121" s="236"/>
      <c r="BU121" s="236"/>
      <c r="BV121" s="236"/>
      <c r="BW121" s="236"/>
      <c r="BX121" s="236"/>
      <c r="BY121" s="236"/>
      <c r="BZ121" s="236"/>
      <c r="CA121" s="236"/>
      <c r="CB121" s="236"/>
      <c r="CC121" s="236"/>
      <c r="CD121" s="236"/>
      <c r="CE121" s="236"/>
      <c r="CF121" s="236"/>
      <c r="CG121" s="236"/>
      <c r="CH121" s="236"/>
      <c r="CI121" s="236"/>
      <c r="CJ121" s="236"/>
      <c r="CK121" s="236"/>
      <c r="CL121" s="236"/>
      <c r="CM121" s="236"/>
      <c r="CN121" s="236"/>
      <c r="CO121" s="236"/>
      <c r="CP121" s="236"/>
      <c r="CQ121" s="236"/>
      <c r="CR121" s="236"/>
      <c r="CS121" s="236"/>
      <c r="CT121" s="236"/>
      <c r="CU121" s="236"/>
      <c r="CV121" s="236"/>
      <c r="CW121" s="236"/>
      <c r="CX121" s="236"/>
      <c r="CY121" s="236"/>
      <c r="CZ121" s="236"/>
      <c r="DA121" s="236"/>
      <c r="DB121" s="236"/>
      <c r="DC121" s="236"/>
      <c r="DD121" s="236"/>
      <c r="DE121" s="236"/>
      <c r="DF121" s="236"/>
      <c r="DG121" s="236"/>
      <c r="DH121" s="236"/>
      <c r="DI121" s="236"/>
      <c r="DJ121" s="236"/>
      <c r="DK121" s="236"/>
      <c r="DL121" s="236"/>
      <c r="DM121" s="236"/>
      <c r="DN121" s="236"/>
      <c r="DO121" s="236"/>
      <c r="DP121" s="236"/>
      <c r="DQ121" s="236"/>
      <c r="DR121" s="236"/>
      <c r="DS121" s="236"/>
      <c r="DT121" s="236"/>
      <c r="DU121" s="236"/>
      <c r="DV121" s="236"/>
      <c r="DW121" s="236"/>
      <c r="DX121" s="236"/>
      <c r="DY121" s="236"/>
      <c r="DZ121" s="236"/>
      <c r="EA121" s="236"/>
      <c r="EB121" s="236"/>
      <c r="EC121" s="236"/>
      <c r="ED121" s="236"/>
      <c r="EE121" s="236"/>
      <c r="EF121" s="236"/>
      <c r="EG121" s="236"/>
      <c r="EH121" s="236"/>
      <c r="EI121" s="236"/>
      <c r="EJ121" s="236"/>
      <c r="EK121" s="236"/>
      <c r="EL121" s="236"/>
      <c r="EM121" s="236"/>
      <c r="EN121" s="236"/>
      <c r="EO121" s="236"/>
      <c r="EP121" s="236"/>
      <c r="EQ121" s="236"/>
      <c r="ER121" s="236"/>
      <c r="ES121" s="236"/>
      <c r="ET121" s="236"/>
      <c r="EU121" s="236"/>
      <c r="EV121" s="236"/>
      <c r="EW121" s="236"/>
      <c r="EX121" s="236"/>
      <c r="EY121" s="236"/>
      <c r="EZ121" s="236"/>
      <c r="FA121" s="236"/>
      <c r="FB121" s="236"/>
      <c r="FC121" s="236"/>
      <c r="FD121" s="236"/>
      <c r="FE121" s="236"/>
      <c r="FF121" s="236"/>
      <c r="FG121" s="236"/>
      <c r="FH121" s="236"/>
      <c r="FI121" s="236"/>
      <c r="FJ121" s="236"/>
      <c r="FK121" s="236"/>
      <c r="FL121" s="236"/>
      <c r="FM121" s="236"/>
      <c r="FN121" s="236"/>
      <c r="FO121" s="236"/>
      <c r="FP121" s="236"/>
      <c r="FQ121" s="236"/>
      <c r="FR121" s="236"/>
      <c r="FS121" s="236"/>
      <c r="FT121" s="236"/>
      <c r="FU121" s="236"/>
      <c r="FV121" s="236"/>
      <c r="FW121" s="236"/>
      <c r="FX121" s="236"/>
      <c r="FY121" s="236"/>
      <c r="FZ121" s="236"/>
      <c r="GA121" s="236"/>
      <c r="GB121" s="236"/>
      <c r="GC121" s="236"/>
      <c r="GD121" s="236"/>
      <c r="GE121" s="236"/>
      <c r="GF121" s="236"/>
      <c r="GG121" s="236"/>
      <c r="GH121" s="236"/>
      <c r="GI121" s="236"/>
      <c r="GJ121" s="236"/>
      <c r="GK121" s="236"/>
      <c r="GL121" s="236"/>
      <c r="GM121" s="236"/>
      <c r="GN121" s="236"/>
      <c r="GO121" s="236"/>
      <c r="GP121" s="236"/>
      <c r="GQ121" s="236"/>
      <c r="GR121" s="236"/>
      <c r="GS121" s="236"/>
      <c r="GT121" s="236"/>
      <c r="GU121" s="236"/>
      <c r="GV121" s="236"/>
      <c r="GW121" s="236"/>
      <c r="GX121" s="236"/>
      <c r="GY121" s="236"/>
      <c r="GZ121" s="236"/>
      <c r="HA121" s="236"/>
      <c r="HB121" s="236"/>
      <c r="HC121" s="236"/>
      <c r="HD121" s="236"/>
      <c r="HE121" s="236"/>
      <c r="HF121" s="236"/>
      <c r="HG121" s="236"/>
      <c r="HH121" s="236"/>
      <c r="HI121" s="236"/>
      <c r="HJ121" s="236"/>
      <c r="HK121" s="236"/>
      <c r="HL121" s="236"/>
      <c r="HM121" s="236"/>
      <c r="HN121" s="236"/>
      <c r="HO121" s="236"/>
      <c r="HP121" s="236"/>
      <c r="HQ121" s="236"/>
      <c r="HR121" s="236"/>
      <c r="HS121" s="236"/>
      <c r="HT121" s="236"/>
      <c r="HU121" s="236"/>
      <c r="HV121" s="236"/>
      <c r="HW121" s="236"/>
      <c r="HX121" s="236"/>
      <c r="HY121" s="236"/>
      <c r="HZ121" s="236"/>
      <c r="IA121" s="236"/>
      <c r="IB121" s="236"/>
      <c r="IC121" s="236"/>
      <c r="ID121" s="236"/>
      <c r="IE121" s="236"/>
      <c r="IF121" s="236"/>
      <c r="IG121" s="236"/>
      <c r="IH121" s="236"/>
      <c r="II121" s="236"/>
      <c r="IJ121" s="236"/>
      <c r="IK121" s="236"/>
      <c r="IL121" s="236"/>
      <c r="IM121" s="236"/>
      <c r="IN121" s="236"/>
      <c r="IO121" s="236"/>
      <c r="IP121" s="236"/>
      <c r="IQ121" s="236"/>
      <c r="IR121" s="236"/>
      <c r="IS121" s="236"/>
      <c r="IT121" s="236"/>
      <c r="IU121" s="236"/>
      <c r="IV121" s="236"/>
      <c r="IW121" s="236"/>
    </row>
    <row r="122" spans="1:257" ht="15" hidden="1" customHeight="1" x14ac:dyDescent="0.25">
      <c r="A122" s="643"/>
      <c r="B122" s="644"/>
      <c r="C122" s="644"/>
      <c r="D122" s="644"/>
      <c r="E122" s="644"/>
      <c r="F122" s="644"/>
      <c r="G122" s="569"/>
      <c r="H122" s="7"/>
      <c r="I122" s="217">
        <v>0</v>
      </c>
      <c r="K122" s="256"/>
    </row>
    <row r="123" spans="1:257" ht="15" hidden="1" customHeight="1" x14ac:dyDescent="0.25">
      <c r="A123" s="643"/>
      <c r="B123" s="644"/>
      <c r="C123" s="644"/>
      <c r="D123" s="644"/>
      <c r="E123" s="644"/>
      <c r="F123" s="644"/>
      <c r="G123" s="569"/>
      <c r="H123" s="7"/>
      <c r="I123" s="217">
        <v>0</v>
      </c>
    </row>
    <row r="124" spans="1:257" ht="30.65" customHeight="1" x14ac:dyDescent="0.35">
      <c r="A124" s="640" t="s">
        <v>60</v>
      </c>
      <c r="B124" s="641"/>
      <c r="C124" s="641"/>
      <c r="D124" s="641"/>
      <c r="E124" s="641"/>
      <c r="F124" s="641"/>
      <c r="G124" s="641"/>
      <c r="H124" s="641"/>
      <c r="I124" s="642"/>
    </row>
    <row r="125" spans="1:257" ht="30.65" customHeight="1" thickBot="1" x14ac:dyDescent="0.3">
      <c r="A125" s="632"/>
      <c r="B125" s="633"/>
      <c r="C125" s="633"/>
      <c r="D125" s="633"/>
      <c r="E125" s="633"/>
      <c r="F125" s="633"/>
      <c r="G125" s="633"/>
      <c r="H125" s="633"/>
      <c r="I125" s="634"/>
      <c r="J125" s="236"/>
      <c r="K125" s="236"/>
      <c r="L125" s="236"/>
      <c r="M125" s="236"/>
      <c r="N125" s="257"/>
      <c r="O125" s="236"/>
      <c r="P125" s="258"/>
      <c r="Q125" s="258"/>
      <c r="R125" s="258"/>
      <c r="S125" s="258"/>
      <c r="T125" s="236"/>
      <c r="U125" s="236"/>
      <c r="V125" s="236"/>
      <c r="W125" s="236"/>
      <c r="X125" s="236"/>
      <c r="Y125" s="236"/>
      <c r="Z125" s="236"/>
      <c r="AA125" s="236"/>
      <c r="AB125" s="236"/>
      <c r="AC125" s="236"/>
      <c r="AD125" s="236"/>
      <c r="AE125" s="236"/>
      <c r="AF125" s="236"/>
      <c r="AG125" s="236"/>
      <c r="AH125" s="236"/>
      <c r="AI125" s="236"/>
      <c r="AJ125" s="236"/>
      <c r="AK125" s="236"/>
      <c r="AL125" s="236"/>
      <c r="AM125" s="236"/>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6"/>
      <c r="BR125" s="236"/>
      <c r="BS125" s="236"/>
      <c r="BT125" s="236"/>
      <c r="BU125" s="236"/>
      <c r="BV125" s="236"/>
      <c r="BW125" s="236"/>
      <c r="BX125" s="236"/>
      <c r="BY125" s="236"/>
      <c r="BZ125" s="236"/>
      <c r="CA125" s="236"/>
      <c r="CB125" s="236"/>
      <c r="CC125" s="236"/>
      <c r="CD125" s="236"/>
      <c r="CE125" s="236"/>
      <c r="CF125" s="236"/>
      <c r="CG125" s="236"/>
      <c r="CH125" s="236"/>
      <c r="CI125" s="236"/>
      <c r="CJ125" s="236"/>
      <c r="CK125" s="236"/>
      <c r="CL125" s="236"/>
      <c r="CM125" s="236"/>
      <c r="CN125" s="236"/>
      <c r="CO125" s="236"/>
      <c r="CP125" s="236"/>
      <c r="CQ125" s="236"/>
      <c r="CR125" s="236"/>
      <c r="CS125" s="236"/>
      <c r="CT125" s="236"/>
      <c r="CU125" s="236"/>
      <c r="CV125" s="236"/>
      <c r="CW125" s="236"/>
      <c r="CX125" s="236"/>
      <c r="CY125" s="236"/>
      <c r="CZ125" s="236"/>
      <c r="DA125" s="236"/>
      <c r="DB125" s="236"/>
      <c r="DC125" s="236"/>
      <c r="DD125" s="236"/>
      <c r="DE125" s="236"/>
      <c r="DF125" s="236"/>
      <c r="DG125" s="236"/>
      <c r="DH125" s="236"/>
      <c r="DI125" s="236"/>
      <c r="DJ125" s="236"/>
      <c r="DK125" s="236"/>
      <c r="DL125" s="236"/>
      <c r="DM125" s="236"/>
      <c r="DN125" s="236"/>
      <c r="DO125" s="236"/>
      <c r="DP125" s="236"/>
      <c r="DQ125" s="236"/>
      <c r="DR125" s="236"/>
      <c r="DS125" s="236"/>
      <c r="DT125" s="236"/>
      <c r="DU125" s="236"/>
      <c r="DV125" s="236"/>
      <c r="DW125" s="236"/>
      <c r="DX125" s="236"/>
      <c r="DY125" s="236"/>
      <c r="DZ125" s="236"/>
      <c r="EA125" s="236"/>
      <c r="EB125" s="236"/>
      <c r="EC125" s="236"/>
      <c r="ED125" s="236"/>
      <c r="EE125" s="236"/>
      <c r="EF125" s="236"/>
      <c r="EG125" s="236"/>
      <c r="EH125" s="236"/>
      <c r="EI125" s="236"/>
      <c r="EJ125" s="236"/>
      <c r="EK125" s="236"/>
      <c r="EL125" s="236"/>
      <c r="EM125" s="236"/>
      <c r="EN125" s="236"/>
      <c r="EO125" s="236"/>
      <c r="EP125" s="236"/>
      <c r="EQ125" s="236"/>
      <c r="ER125" s="236"/>
      <c r="ES125" s="236"/>
      <c r="ET125" s="236"/>
      <c r="EU125" s="236"/>
      <c r="EV125" s="236"/>
      <c r="EW125" s="236"/>
      <c r="EX125" s="236"/>
      <c r="EY125" s="236"/>
      <c r="EZ125" s="236"/>
      <c r="FA125" s="236"/>
      <c r="FB125" s="236"/>
      <c r="FC125" s="236"/>
      <c r="FD125" s="236"/>
      <c r="FE125" s="236"/>
      <c r="FF125" s="236"/>
      <c r="FG125" s="236"/>
      <c r="FH125" s="236"/>
      <c r="FI125" s="236"/>
      <c r="FJ125" s="236"/>
      <c r="FK125" s="236"/>
      <c r="FL125" s="236"/>
      <c r="FM125" s="236"/>
      <c r="FN125" s="236"/>
      <c r="FO125" s="236"/>
      <c r="FP125" s="236"/>
      <c r="FQ125" s="236"/>
      <c r="FR125" s="236"/>
      <c r="FS125" s="236"/>
      <c r="FT125" s="236"/>
      <c r="FU125" s="236"/>
      <c r="FV125" s="236"/>
      <c r="FW125" s="236"/>
      <c r="FX125" s="236"/>
      <c r="FY125" s="236"/>
      <c r="FZ125" s="236"/>
      <c r="GA125" s="236"/>
      <c r="GB125" s="236"/>
      <c r="GC125" s="236"/>
      <c r="GD125" s="236"/>
      <c r="GE125" s="236"/>
      <c r="GF125" s="236"/>
      <c r="GG125" s="236"/>
      <c r="GH125" s="236"/>
      <c r="GI125" s="236"/>
      <c r="GJ125" s="236"/>
      <c r="GK125" s="236"/>
      <c r="GL125" s="236"/>
      <c r="GM125" s="236"/>
      <c r="GN125" s="236"/>
      <c r="GO125" s="236"/>
      <c r="GP125" s="236"/>
      <c r="GQ125" s="236"/>
      <c r="GR125" s="236"/>
      <c r="GS125" s="236"/>
      <c r="GT125" s="236"/>
      <c r="GU125" s="236"/>
      <c r="GV125" s="236"/>
      <c r="GW125" s="236"/>
      <c r="GX125" s="236"/>
      <c r="GY125" s="236"/>
      <c r="GZ125" s="236"/>
      <c r="HA125" s="236"/>
      <c r="HB125" s="236"/>
      <c r="HC125" s="236"/>
      <c r="HD125" s="236"/>
      <c r="HE125" s="236"/>
      <c r="HF125" s="236"/>
      <c r="HG125" s="236"/>
      <c r="HH125" s="236"/>
      <c r="HI125" s="236"/>
      <c r="HJ125" s="236"/>
      <c r="HK125" s="236"/>
      <c r="HL125" s="236"/>
      <c r="HM125" s="236"/>
      <c r="HN125" s="236"/>
      <c r="HO125" s="236"/>
      <c r="HP125" s="236"/>
      <c r="HQ125" s="236"/>
      <c r="HR125" s="236"/>
      <c r="HS125" s="236"/>
      <c r="HT125" s="236"/>
      <c r="HU125" s="236"/>
      <c r="HV125" s="236"/>
      <c r="HW125" s="236"/>
      <c r="HX125" s="236"/>
      <c r="HY125" s="236"/>
      <c r="HZ125" s="236"/>
      <c r="IA125" s="236"/>
      <c r="IB125" s="236"/>
      <c r="IC125" s="236"/>
      <c r="ID125" s="236"/>
      <c r="IE125" s="236"/>
      <c r="IF125" s="236"/>
      <c r="IG125" s="236"/>
      <c r="IH125" s="236"/>
      <c r="II125" s="236"/>
      <c r="IJ125" s="236"/>
      <c r="IK125" s="236"/>
      <c r="IL125" s="236"/>
      <c r="IM125" s="236"/>
      <c r="IN125" s="236"/>
      <c r="IO125" s="236"/>
      <c r="IP125" s="236"/>
      <c r="IQ125" s="236"/>
      <c r="IR125" s="236"/>
      <c r="IS125" s="236"/>
      <c r="IT125" s="236"/>
      <c r="IU125" s="236"/>
      <c r="IV125" s="236"/>
      <c r="IW125" s="236"/>
    </row>
    <row r="126" spans="1:257" ht="15" customHeight="1" thickBot="1" x14ac:dyDescent="0.3">
      <c r="C126" s="223"/>
      <c r="D126" s="223"/>
      <c r="E126" s="223"/>
      <c r="F126" s="223"/>
      <c r="G126" s="223"/>
      <c r="H126" s="223"/>
      <c r="I126" s="223"/>
      <c r="J126" s="236"/>
      <c r="K126" s="236"/>
      <c r="L126" s="236"/>
      <c r="M126" s="236"/>
      <c r="N126" s="257"/>
      <c r="O126" s="236"/>
      <c r="P126" s="258"/>
      <c r="Q126" s="258"/>
      <c r="R126" s="258"/>
      <c r="S126" s="258"/>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6"/>
      <c r="BR126" s="236"/>
      <c r="BS126" s="236"/>
      <c r="BT126" s="236"/>
      <c r="BU126" s="236"/>
      <c r="BV126" s="236"/>
      <c r="BW126" s="236"/>
      <c r="BX126" s="236"/>
      <c r="BY126" s="236"/>
      <c r="BZ126" s="236"/>
      <c r="CA126" s="236"/>
      <c r="CB126" s="236"/>
      <c r="CC126" s="236"/>
      <c r="CD126" s="236"/>
      <c r="CE126" s="236"/>
      <c r="CF126" s="236"/>
      <c r="CG126" s="236"/>
      <c r="CH126" s="236"/>
      <c r="CI126" s="236"/>
      <c r="CJ126" s="236"/>
      <c r="CK126" s="236"/>
      <c r="CL126" s="236"/>
      <c r="CM126" s="236"/>
      <c r="CN126" s="236"/>
      <c r="CO126" s="236"/>
      <c r="CP126" s="236"/>
      <c r="CQ126" s="236"/>
      <c r="CR126" s="236"/>
      <c r="CS126" s="236"/>
      <c r="CT126" s="236"/>
      <c r="CU126" s="236"/>
      <c r="CV126" s="236"/>
      <c r="CW126" s="236"/>
      <c r="CX126" s="236"/>
      <c r="CY126" s="236"/>
      <c r="CZ126" s="236"/>
      <c r="DA126" s="236"/>
      <c r="DB126" s="236"/>
      <c r="DC126" s="236"/>
      <c r="DD126" s="236"/>
      <c r="DE126" s="236"/>
      <c r="DF126" s="236"/>
      <c r="DG126" s="236"/>
      <c r="DH126" s="236"/>
      <c r="DI126" s="236"/>
      <c r="DJ126" s="236"/>
      <c r="DK126" s="236"/>
      <c r="DL126" s="236"/>
      <c r="DM126" s="236"/>
      <c r="DN126" s="236"/>
      <c r="DO126" s="236"/>
      <c r="DP126" s="236"/>
      <c r="DQ126" s="236"/>
      <c r="DR126" s="236"/>
      <c r="DS126" s="236"/>
      <c r="DT126" s="236"/>
      <c r="DU126" s="236"/>
      <c r="DV126" s="236"/>
      <c r="DW126" s="236"/>
      <c r="DX126" s="236"/>
      <c r="DY126" s="236"/>
      <c r="DZ126" s="236"/>
      <c r="EA126" s="236"/>
      <c r="EB126" s="236"/>
      <c r="EC126" s="236"/>
      <c r="ED126" s="236"/>
      <c r="EE126" s="236"/>
      <c r="EF126" s="236"/>
      <c r="EG126" s="236"/>
      <c r="EH126" s="236"/>
      <c r="EI126" s="236"/>
      <c r="EJ126" s="236"/>
      <c r="EK126" s="236"/>
      <c r="EL126" s="236"/>
      <c r="EM126" s="236"/>
      <c r="EN126" s="236"/>
      <c r="EO126" s="236"/>
      <c r="EP126" s="236"/>
      <c r="EQ126" s="236"/>
      <c r="ER126" s="236"/>
      <c r="ES126" s="236"/>
      <c r="ET126" s="236"/>
      <c r="EU126" s="236"/>
      <c r="EV126" s="236"/>
      <c r="EW126" s="236"/>
      <c r="EX126" s="236"/>
      <c r="EY126" s="236"/>
      <c r="EZ126" s="236"/>
      <c r="FA126" s="236"/>
      <c r="FB126" s="236"/>
      <c r="FC126" s="236"/>
      <c r="FD126" s="236"/>
      <c r="FE126" s="236"/>
      <c r="FF126" s="236"/>
      <c r="FG126" s="236"/>
      <c r="FH126" s="236"/>
      <c r="FI126" s="236"/>
      <c r="FJ126" s="236"/>
      <c r="FK126" s="236"/>
      <c r="FL126" s="236"/>
      <c r="FM126" s="236"/>
      <c r="FN126" s="236"/>
      <c r="FO126" s="236"/>
      <c r="FP126" s="236"/>
      <c r="FQ126" s="236"/>
      <c r="FR126" s="236"/>
      <c r="FS126" s="236"/>
      <c r="FT126" s="236"/>
      <c r="FU126" s="236"/>
      <c r="FV126" s="236"/>
      <c r="FW126" s="236"/>
      <c r="FX126" s="236"/>
      <c r="FY126" s="236"/>
      <c r="FZ126" s="236"/>
      <c r="GA126" s="236"/>
      <c r="GB126" s="236"/>
      <c r="GC126" s="236"/>
      <c r="GD126" s="236"/>
      <c r="GE126" s="236"/>
      <c r="GF126" s="236"/>
      <c r="GG126" s="236"/>
      <c r="GH126" s="236"/>
      <c r="GI126" s="236"/>
      <c r="GJ126" s="236"/>
      <c r="GK126" s="236"/>
      <c r="GL126" s="236"/>
      <c r="GM126" s="236"/>
      <c r="GN126" s="236"/>
      <c r="GO126" s="236"/>
      <c r="GP126" s="236"/>
      <c r="GQ126" s="236"/>
      <c r="GR126" s="236"/>
      <c r="GS126" s="236"/>
      <c r="GT126" s="236"/>
      <c r="GU126" s="236"/>
      <c r="GV126" s="236"/>
      <c r="GW126" s="236"/>
      <c r="GX126" s="236"/>
      <c r="GY126" s="236"/>
      <c r="GZ126" s="236"/>
      <c r="HA126" s="236"/>
      <c r="HB126" s="236"/>
      <c r="HC126" s="236"/>
      <c r="HD126" s="236"/>
      <c r="HE126" s="236"/>
      <c r="HF126" s="236"/>
      <c r="HG126" s="236"/>
      <c r="HH126" s="236"/>
      <c r="HI126" s="236"/>
      <c r="HJ126" s="236"/>
      <c r="HK126" s="236"/>
      <c r="HL126" s="236"/>
      <c r="HM126" s="236"/>
      <c r="HN126" s="236"/>
      <c r="HO126" s="236"/>
      <c r="HP126" s="236"/>
      <c r="HQ126" s="236"/>
      <c r="HR126" s="236"/>
      <c r="HS126" s="236"/>
      <c r="HT126" s="236"/>
      <c r="HU126" s="236"/>
      <c r="HV126" s="236"/>
      <c r="HW126" s="236"/>
      <c r="HX126" s="236"/>
      <c r="HY126" s="236"/>
      <c r="HZ126" s="236"/>
      <c r="IA126" s="236"/>
      <c r="IB126" s="236"/>
      <c r="IC126" s="236"/>
      <c r="ID126" s="236"/>
      <c r="IE126" s="236"/>
      <c r="IF126" s="236"/>
      <c r="IG126" s="236"/>
      <c r="IH126" s="236"/>
      <c r="II126" s="236"/>
      <c r="IJ126" s="236"/>
      <c r="IK126" s="236"/>
      <c r="IL126" s="236"/>
      <c r="IM126" s="236"/>
      <c r="IN126" s="236"/>
      <c r="IO126" s="236"/>
      <c r="IP126" s="236"/>
      <c r="IQ126" s="236"/>
      <c r="IR126" s="236"/>
      <c r="IS126" s="236"/>
      <c r="IT126" s="236"/>
      <c r="IU126" s="236"/>
      <c r="IV126" s="236"/>
      <c r="IW126" s="236"/>
    </row>
    <row r="127" spans="1:257" ht="15" customHeight="1" x14ac:dyDescent="0.25">
      <c r="A127" s="655" t="s">
        <v>4</v>
      </c>
      <c r="B127" s="656"/>
      <c r="C127" s="656"/>
      <c r="D127" s="656"/>
      <c r="E127" s="656"/>
      <c r="F127" s="656"/>
      <c r="G127" s="241" t="s">
        <v>50</v>
      </c>
      <c r="H127" s="283"/>
      <c r="I127" s="284">
        <f>SUM(I130:I139)</f>
        <v>0</v>
      </c>
      <c r="J127" s="277" t="s">
        <v>40</v>
      </c>
      <c r="K127" s="236"/>
      <c r="L127" s="236"/>
      <c r="M127" s="236"/>
      <c r="N127" s="257"/>
      <c r="O127" s="236"/>
      <c r="P127" s="258"/>
      <c r="Q127" s="258"/>
      <c r="R127" s="258"/>
      <c r="S127" s="258"/>
      <c r="T127" s="236"/>
      <c r="U127" s="236"/>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c r="BT127" s="236"/>
      <c r="BU127" s="236"/>
      <c r="BV127" s="236"/>
      <c r="BW127" s="236"/>
      <c r="BX127" s="236"/>
      <c r="BY127" s="236"/>
      <c r="BZ127" s="236"/>
      <c r="CA127" s="236"/>
      <c r="CB127" s="236"/>
      <c r="CC127" s="236"/>
      <c r="CD127" s="236"/>
      <c r="CE127" s="236"/>
      <c r="CF127" s="236"/>
      <c r="CG127" s="236"/>
      <c r="CH127" s="236"/>
      <c r="CI127" s="236"/>
      <c r="CJ127" s="236"/>
      <c r="CK127" s="236"/>
      <c r="CL127" s="236"/>
      <c r="CM127" s="236"/>
      <c r="CN127" s="236"/>
      <c r="CO127" s="236"/>
      <c r="CP127" s="236"/>
      <c r="CQ127" s="236"/>
      <c r="CR127" s="236"/>
      <c r="CS127" s="236"/>
      <c r="CT127" s="236"/>
      <c r="CU127" s="236"/>
      <c r="CV127" s="236"/>
      <c r="CW127" s="236"/>
      <c r="CX127" s="236"/>
      <c r="CY127" s="236"/>
      <c r="CZ127" s="236"/>
      <c r="DA127" s="236"/>
      <c r="DB127" s="236"/>
      <c r="DC127" s="236"/>
      <c r="DD127" s="236"/>
      <c r="DE127" s="236"/>
      <c r="DF127" s="236"/>
      <c r="DG127" s="236"/>
      <c r="DH127" s="236"/>
      <c r="DI127" s="236"/>
      <c r="DJ127" s="236"/>
      <c r="DK127" s="236"/>
      <c r="DL127" s="236"/>
      <c r="DM127" s="236"/>
      <c r="DN127" s="236"/>
      <c r="DO127" s="236"/>
      <c r="DP127" s="236"/>
      <c r="DQ127" s="236"/>
      <c r="DR127" s="236"/>
      <c r="DS127" s="236"/>
      <c r="DT127" s="236"/>
      <c r="DU127" s="236"/>
      <c r="DV127" s="236"/>
      <c r="DW127" s="236"/>
      <c r="DX127" s="236"/>
      <c r="DY127" s="236"/>
      <c r="DZ127" s="236"/>
      <c r="EA127" s="236"/>
      <c r="EB127" s="236"/>
      <c r="EC127" s="236"/>
      <c r="ED127" s="236"/>
      <c r="EE127" s="236"/>
      <c r="EF127" s="236"/>
      <c r="EG127" s="236"/>
      <c r="EH127" s="236"/>
      <c r="EI127" s="236"/>
      <c r="EJ127" s="236"/>
      <c r="EK127" s="236"/>
      <c r="EL127" s="236"/>
      <c r="EM127" s="236"/>
      <c r="EN127" s="236"/>
      <c r="EO127" s="236"/>
      <c r="EP127" s="236"/>
      <c r="EQ127" s="236"/>
      <c r="ER127" s="236"/>
      <c r="ES127" s="236"/>
      <c r="ET127" s="236"/>
      <c r="EU127" s="236"/>
      <c r="EV127" s="236"/>
      <c r="EW127" s="236"/>
      <c r="EX127" s="236"/>
      <c r="EY127" s="236"/>
      <c r="EZ127" s="236"/>
      <c r="FA127" s="236"/>
      <c r="FB127" s="236"/>
      <c r="FC127" s="236"/>
      <c r="FD127" s="236"/>
      <c r="FE127" s="236"/>
      <c r="FF127" s="236"/>
      <c r="FG127" s="236"/>
      <c r="FH127" s="236"/>
      <c r="FI127" s="236"/>
      <c r="FJ127" s="236"/>
      <c r="FK127" s="236"/>
      <c r="FL127" s="236"/>
      <c r="FM127" s="236"/>
      <c r="FN127" s="236"/>
      <c r="FO127" s="236"/>
      <c r="FP127" s="236"/>
      <c r="FQ127" s="236"/>
      <c r="FR127" s="236"/>
      <c r="FS127" s="236"/>
      <c r="FT127" s="236"/>
      <c r="FU127" s="236"/>
      <c r="FV127" s="236"/>
      <c r="FW127" s="236"/>
      <c r="FX127" s="236"/>
      <c r="FY127" s="236"/>
      <c r="FZ127" s="236"/>
      <c r="GA127" s="236"/>
      <c r="GB127" s="236"/>
      <c r="GC127" s="236"/>
      <c r="GD127" s="236"/>
      <c r="GE127" s="236"/>
      <c r="GF127" s="236"/>
      <c r="GG127" s="236"/>
      <c r="GH127" s="236"/>
      <c r="GI127" s="236"/>
      <c r="GJ127" s="236"/>
      <c r="GK127" s="236"/>
      <c r="GL127" s="236"/>
      <c r="GM127" s="236"/>
      <c r="GN127" s="236"/>
      <c r="GO127" s="236"/>
      <c r="GP127" s="236"/>
      <c r="GQ127" s="236"/>
      <c r="GR127" s="236"/>
      <c r="GS127" s="236"/>
      <c r="GT127" s="236"/>
      <c r="GU127" s="236"/>
      <c r="GV127" s="236"/>
      <c r="GW127" s="236"/>
      <c r="GX127" s="236"/>
      <c r="GY127" s="236"/>
      <c r="GZ127" s="236"/>
      <c r="HA127" s="236"/>
      <c r="HB127" s="236"/>
      <c r="HC127" s="236"/>
      <c r="HD127" s="236"/>
      <c r="HE127" s="236"/>
      <c r="HF127" s="236"/>
      <c r="HG127" s="236"/>
      <c r="HH127" s="236"/>
      <c r="HI127" s="236"/>
      <c r="HJ127" s="236"/>
      <c r="HK127" s="236"/>
      <c r="HL127" s="236"/>
      <c r="HM127" s="236"/>
      <c r="HN127" s="236"/>
      <c r="HO127" s="236"/>
      <c r="HP127" s="236"/>
      <c r="HQ127" s="236"/>
      <c r="HR127" s="236"/>
      <c r="HS127" s="236"/>
      <c r="HT127" s="236"/>
      <c r="HU127" s="236"/>
      <c r="HV127" s="236"/>
      <c r="HW127" s="236"/>
      <c r="HX127" s="236"/>
      <c r="HY127" s="236"/>
      <c r="HZ127" s="236"/>
      <c r="IA127" s="236"/>
      <c r="IB127" s="236"/>
      <c r="IC127" s="236"/>
      <c r="ID127" s="236"/>
      <c r="IE127" s="236"/>
      <c r="IF127" s="236"/>
      <c r="IG127" s="236"/>
      <c r="IH127" s="236"/>
      <c r="II127" s="236"/>
      <c r="IJ127" s="236"/>
      <c r="IK127" s="236"/>
      <c r="IL127" s="236"/>
      <c r="IM127" s="236"/>
      <c r="IN127" s="236"/>
      <c r="IO127" s="236"/>
      <c r="IP127" s="236"/>
      <c r="IQ127" s="236"/>
      <c r="IR127" s="236"/>
      <c r="IS127" s="236"/>
      <c r="IT127" s="236"/>
      <c r="IU127" s="236"/>
      <c r="IV127" s="236"/>
      <c r="IW127" s="236"/>
    </row>
    <row r="128" spans="1:257" ht="31.65" customHeight="1" x14ac:dyDescent="0.25">
      <c r="A128" s="575" t="s">
        <v>209</v>
      </c>
      <c r="B128" s="576"/>
      <c r="C128" s="577"/>
      <c r="D128" s="577"/>
      <c r="E128" s="577"/>
      <c r="F128" s="577"/>
      <c r="G128" s="577"/>
      <c r="H128" s="577"/>
      <c r="I128" s="578"/>
      <c r="J128" s="236"/>
    </row>
    <row r="129" spans="1:257" s="282" customFormat="1" ht="18" x14ac:dyDescent="0.25">
      <c r="A129" s="693" t="s">
        <v>231</v>
      </c>
      <c r="B129" s="694"/>
      <c r="C129" s="694"/>
      <c r="D129" s="694"/>
      <c r="E129" s="694"/>
      <c r="F129" s="694"/>
      <c r="G129" s="695"/>
      <c r="H129" s="10"/>
      <c r="I129" s="285" t="s">
        <v>51</v>
      </c>
      <c r="J129" s="238"/>
      <c r="K129" s="280"/>
      <c r="L129" s="280"/>
      <c r="M129" s="280"/>
      <c r="N129" s="280"/>
      <c r="O129" s="280"/>
      <c r="P129" s="281"/>
      <c r="Q129" s="281"/>
      <c r="R129" s="281"/>
      <c r="S129" s="281"/>
      <c r="T129" s="280"/>
      <c r="U129" s="280"/>
      <c r="V129" s="280"/>
      <c r="W129" s="280"/>
      <c r="X129" s="280"/>
      <c r="Y129" s="280"/>
      <c r="Z129" s="280"/>
      <c r="AA129" s="280"/>
      <c r="AB129" s="280"/>
      <c r="AC129" s="280"/>
      <c r="AD129" s="280"/>
      <c r="AE129" s="280"/>
      <c r="AF129" s="280"/>
      <c r="AG129" s="280"/>
      <c r="AH129" s="280"/>
      <c r="AI129" s="280"/>
      <c r="AJ129" s="280"/>
      <c r="AK129" s="280"/>
      <c r="AL129" s="280"/>
      <c r="AM129" s="280"/>
      <c r="AN129" s="280"/>
      <c r="AO129" s="280"/>
      <c r="AP129" s="280"/>
      <c r="AQ129" s="280"/>
      <c r="AR129" s="280"/>
      <c r="AS129" s="280"/>
      <c r="AT129" s="280"/>
      <c r="AU129" s="280"/>
      <c r="AV129" s="280"/>
      <c r="AW129" s="280"/>
      <c r="AX129" s="280"/>
      <c r="AY129" s="280"/>
      <c r="AZ129" s="280"/>
      <c r="BA129" s="280"/>
      <c r="BB129" s="280"/>
      <c r="BC129" s="280"/>
      <c r="BD129" s="280"/>
      <c r="BE129" s="280"/>
      <c r="BF129" s="280"/>
      <c r="BG129" s="280"/>
      <c r="BH129" s="280"/>
      <c r="BI129" s="280"/>
      <c r="BJ129" s="280"/>
      <c r="BK129" s="280"/>
      <c r="BL129" s="280"/>
      <c r="BM129" s="280"/>
      <c r="BN129" s="280"/>
      <c r="BO129" s="280"/>
      <c r="BP129" s="280"/>
      <c r="BQ129" s="280"/>
      <c r="BR129" s="280"/>
      <c r="BS129" s="280"/>
      <c r="BT129" s="280"/>
      <c r="BU129" s="280"/>
      <c r="BV129" s="280"/>
      <c r="BW129" s="280"/>
      <c r="BX129" s="280"/>
      <c r="BY129" s="280"/>
      <c r="BZ129" s="280"/>
      <c r="CA129" s="280"/>
      <c r="CB129" s="280"/>
      <c r="CC129" s="280"/>
      <c r="CD129" s="280"/>
      <c r="CE129" s="280"/>
      <c r="CF129" s="280"/>
      <c r="CG129" s="280"/>
      <c r="CH129" s="280"/>
      <c r="CI129" s="280"/>
      <c r="CJ129" s="280"/>
      <c r="CK129" s="280"/>
      <c r="CL129" s="280"/>
      <c r="CM129" s="280"/>
      <c r="CN129" s="280"/>
      <c r="CO129" s="280"/>
      <c r="CP129" s="280"/>
      <c r="CQ129" s="280"/>
      <c r="CR129" s="280"/>
      <c r="CS129" s="280"/>
      <c r="CT129" s="280"/>
      <c r="CU129" s="280"/>
      <c r="CV129" s="280"/>
      <c r="CW129" s="280"/>
      <c r="CX129" s="280"/>
      <c r="CY129" s="280"/>
      <c r="CZ129" s="280"/>
      <c r="DA129" s="280"/>
      <c r="DB129" s="280"/>
      <c r="DC129" s="280"/>
      <c r="DD129" s="280"/>
      <c r="DE129" s="280"/>
      <c r="DF129" s="280"/>
      <c r="DG129" s="280"/>
      <c r="DH129" s="280"/>
      <c r="DI129" s="280"/>
      <c r="DJ129" s="280"/>
      <c r="DK129" s="280"/>
      <c r="DL129" s="280"/>
      <c r="DM129" s="280"/>
      <c r="DN129" s="280"/>
      <c r="DO129" s="280"/>
      <c r="DP129" s="280"/>
      <c r="DQ129" s="280"/>
      <c r="DR129" s="280"/>
      <c r="DS129" s="280"/>
      <c r="DT129" s="280"/>
      <c r="DU129" s="280"/>
      <c r="DV129" s="280"/>
      <c r="DW129" s="280"/>
      <c r="DX129" s="280"/>
      <c r="DY129" s="280"/>
      <c r="DZ129" s="280"/>
      <c r="EA129" s="280"/>
      <c r="EB129" s="280"/>
      <c r="EC129" s="280"/>
      <c r="ED129" s="280"/>
      <c r="EE129" s="280"/>
      <c r="EF129" s="280"/>
      <c r="EG129" s="280"/>
      <c r="EH129" s="280"/>
      <c r="EI129" s="280"/>
      <c r="EJ129" s="280"/>
      <c r="EK129" s="280"/>
      <c r="EL129" s="280"/>
      <c r="EM129" s="280"/>
      <c r="EN129" s="280"/>
      <c r="EO129" s="280"/>
      <c r="EP129" s="280"/>
      <c r="EQ129" s="280"/>
      <c r="ER129" s="280"/>
      <c r="ES129" s="280"/>
      <c r="ET129" s="280"/>
      <c r="EU129" s="280"/>
      <c r="EV129" s="280"/>
      <c r="EW129" s="280"/>
      <c r="EX129" s="280"/>
      <c r="EY129" s="280"/>
      <c r="EZ129" s="280"/>
      <c r="FA129" s="280"/>
      <c r="FB129" s="280"/>
      <c r="FC129" s="280"/>
      <c r="FD129" s="280"/>
      <c r="FE129" s="280"/>
      <c r="FF129" s="280"/>
      <c r="FG129" s="280"/>
      <c r="FH129" s="280"/>
      <c r="FI129" s="280"/>
      <c r="FJ129" s="280"/>
      <c r="FK129" s="280"/>
      <c r="FL129" s="280"/>
      <c r="FM129" s="280"/>
      <c r="FN129" s="280"/>
      <c r="FO129" s="280"/>
      <c r="FP129" s="280"/>
      <c r="FQ129" s="280"/>
      <c r="FR129" s="280"/>
      <c r="FS129" s="280"/>
      <c r="FT129" s="280"/>
      <c r="FU129" s="280"/>
      <c r="FV129" s="280"/>
      <c r="FW129" s="280"/>
      <c r="FX129" s="280"/>
      <c r="FY129" s="280"/>
      <c r="FZ129" s="280"/>
      <c r="GA129" s="280"/>
      <c r="GB129" s="280"/>
      <c r="GC129" s="280"/>
      <c r="GD129" s="280"/>
      <c r="GE129" s="280"/>
      <c r="GF129" s="280"/>
      <c r="GG129" s="280"/>
      <c r="GH129" s="280"/>
      <c r="GI129" s="280"/>
      <c r="GJ129" s="280"/>
      <c r="GK129" s="280"/>
      <c r="GL129" s="280"/>
      <c r="GM129" s="280"/>
      <c r="GN129" s="280"/>
      <c r="GO129" s="280"/>
      <c r="GP129" s="280"/>
      <c r="GQ129" s="280"/>
      <c r="GR129" s="280"/>
      <c r="GS129" s="280"/>
      <c r="GT129" s="280"/>
      <c r="GU129" s="280"/>
      <c r="GV129" s="280"/>
      <c r="GW129" s="280"/>
      <c r="GX129" s="280"/>
      <c r="GY129" s="280"/>
      <c r="GZ129" s="280"/>
      <c r="HA129" s="280"/>
      <c r="HB129" s="280"/>
      <c r="HC129" s="280"/>
      <c r="HD129" s="280"/>
      <c r="HE129" s="280"/>
      <c r="HF129" s="280"/>
      <c r="HG129" s="280"/>
      <c r="HH129" s="280"/>
      <c r="HI129" s="280"/>
      <c r="HJ129" s="280"/>
      <c r="HK129" s="280"/>
      <c r="HL129" s="280"/>
      <c r="HM129" s="280"/>
      <c r="HN129" s="280"/>
      <c r="HO129" s="280"/>
      <c r="HP129" s="280"/>
      <c r="HQ129" s="280"/>
      <c r="HR129" s="280"/>
      <c r="HS129" s="280"/>
      <c r="HT129" s="280"/>
      <c r="HU129" s="280"/>
      <c r="HV129" s="280"/>
      <c r="HW129" s="280"/>
      <c r="HX129" s="280"/>
      <c r="HY129" s="280"/>
      <c r="HZ129" s="280"/>
      <c r="IA129" s="280"/>
      <c r="IB129" s="280"/>
      <c r="IC129" s="280"/>
      <c r="ID129" s="280"/>
      <c r="IE129" s="280"/>
      <c r="IF129" s="280"/>
      <c r="IG129" s="280"/>
      <c r="IH129" s="280"/>
      <c r="II129" s="280"/>
      <c r="IJ129" s="280"/>
      <c r="IK129" s="280"/>
      <c r="IL129" s="280"/>
      <c r="IM129" s="280"/>
      <c r="IN129" s="280"/>
      <c r="IO129" s="280"/>
      <c r="IP129" s="280"/>
      <c r="IQ129" s="280"/>
      <c r="IR129" s="280"/>
      <c r="IS129" s="280"/>
      <c r="IT129" s="280"/>
      <c r="IU129" s="280"/>
      <c r="IV129" s="280"/>
      <c r="IW129" s="280"/>
    </row>
    <row r="130" spans="1:257" x14ac:dyDescent="0.25">
      <c r="A130" s="567"/>
      <c r="B130" s="568"/>
      <c r="C130" s="568"/>
      <c r="D130" s="568"/>
      <c r="E130" s="568"/>
      <c r="F130" s="568"/>
      <c r="G130" s="568"/>
      <c r="H130" s="286"/>
      <c r="I130" s="218">
        <v>0</v>
      </c>
      <c r="J130" s="236"/>
    </row>
    <row r="131" spans="1:257" hidden="1" x14ac:dyDescent="0.25">
      <c r="A131" s="567"/>
      <c r="B131" s="568"/>
      <c r="C131" s="568"/>
      <c r="D131" s="568"/>
      <c r="E131" s="568"/>
      <c r="F131" s="568"/>
      <c r="G131" s="568"/>
      <c r="H131" s="286"/>
      <c r="I131" s="218">
        <v>0</v>
      </c>
      <c r="J131" s="236"/>
    </row>
    <row r="132" spans="1:257" hidden="1" x14ac:dyDescent="0.25">
      <c r="A132" s="567"/>
      <c r="B132" s="568"/>
      <c r="C132" s="568"/>
      <c r="D132" s="568"/>
      <c r="E132" s="568"/>
      <c r="F132" s="568"/>
      <c r="G132" s="568"/>
      <c r="H132" s="286"/>
      <c r="I132" s="218">
        <v>0</v>
      </c>
      <c r="J132" s="236"/>
    </row>
    <row r="133" spans="1:257" hidden="1" x14ac:dyDescent="0.25">
      <c r="A133" s="567"/>
      <c r="B133" s="568"/>
      <c r="C133" s="568"/>
      <c r="D133" s="568"/>
      <c r="E133" s="568"/>
      <c r="F133" s="568"/>
      <c r="G133" s="568"/>
      <c r="H133" s="286"/>
      <c r="I133" s="218">
        <v>0</v>
      </c>
      <c r="J133" s="236"/>
    </row>
    <row r="134" spans="1:257" hidden="1" x14ac:dyDescent="0.25">
      <c r="A134" s="567"/>
      <c r="B134" s="568"/>
      <c r="C134" s="568"/>
      <c r="D134" s="568"/>
      <c r="E134" s="568"/>
      <c r="F134" s="568"/>
      <c r="G134" s="568"/>
      <c r="H134" s="286"/>
      <c r="I134" s="218">
        <v>0</v>
      </c>
      <c r="J134" s="236"/>
    </row>
    <row r="135" spans="1:257" hidden="1" x14ac:dyDescent="0.25">
      <c r="A135" s="567"/>
      <c r="B135" s="568"/>
      <c r="C135" s="568"/>
      <c r="D135" s="568"/>
      <c r="E135" s="568"/>
      <c r="F135" s="568"/>
      <c r="G135" s="568"/>
      <c r="H135" s="286"/>
      <c r="I135" s="218">
        <v>0</v>
      </c>
      <c r="J135" s="236"/>
    </row>
    <row r="136" spans="1:257" hidden="1" x14ac:dyDescent="0.25">
      <c r="A136" s="567"/>
      <c r="B136" s="568"/>
      <c r="C136" s="568"/>
      <c r="D136" s="568"/>
      <c r="E136" s="568"/>
      <c r="F136" s="568"/>
      <c r="G136" s="568"/>
      <c r="H136" s="286"/>
      <c r="I136" s="218">
        <v>0</v>
      </c>
      <c r="J136" s="236"/>
    </row>
    <row r="137" spans="1:257" hidden="1" x14ac:dyDescent="0.25">
      <c r="A137" s="567"/>
      <c r="B137" s="568"/>
      <c r="C137" s="568"/>
      <c r="D137" s="568"/>
      <c r="E137" s="568"/>
      <c r="F137" s="568"/>
      <c r="G137" s="568"/>
      <c r="H137" s="286"/>
      <c r="I137" s="218">
        <v>0</v>
      </c>
      <c r="J137" s="236"/>
    </row>
    <row r="138" spans="1:257" ht="15" hidden="1" customHeight="1" x14ac:dyDescent="0.25">
      <c r="A138" s="567"/>
      <c r="B138" s="568"/>
      <c r="C138" s="568"/>
      <c r="D138" s="568"/>
      <c r="E138" s="568"/>
      <c r="F138" s="568"/>
      <c r="G138" s="568"/>
      <c r="H138" s="14"/>
      <c r="I138" s="218">
        <v>0</v>
      </c>
      <c r="J138" s="236"/>
      <c r="K138" s="287"/>
      <c r="L138" s="287"/>
      <c r="M138" s="269"/>
      <c r="N138" s="236"/>
      <c r="O138" s="236"/>
      <c r="P138" s="236"/>
      <c r="Q138" s="236"/>
      <c r="R138" s="236"/>
      <c r="S138" s="236"/>
      <c r="T138" s="236"/>
      <c r="U138" s="236"/>
      <c r="V138" s="236"/>
      <c r="W138" s="236"/>
      <c r="X138" s="236"/>
      <c r="Y138" s="236"/>
      <c r="Z138" s="236"/>
      <c r="AA138" s="236"/>
      <c r="AB138" s="236"/>
      <c r="AC138" s="236"/>
      <c r="AD138" s="236"/>
      <c r="AE138" s="236"/>
      <c r="AF138" s="236"/>
      <c r="AG138" s="236"/>
      <c r="AH138" s="236"/>
      <c r="AI138" s="236"/>
      <c r="AJ138" s="236"/>
      <c r="AK138" s="236"/>
      <c r="AL138" s="236"/>
      <c r="AM138" s="236"/>
      <c r="AN138" s="236"/>
      <c r="AO138" s="236"/>
      <c r="AP138" s="236"/>
      <c r="AQ138" s="236"/>
      <c r="AR138" s="236"/>
      <c r="AS138" s="236"/>
      <c r="AT138" s="236"/>
      <c r="AU138" s="236"/>
      <c r="AV138" s="236"/>
      <c r="AW138" s="236"/>
      <c r="AX138" s="236"/>
      <c r="AY138" s="236"/>
      <c r="AZ138" s="236"/>
      <c r="BA138" s="236"/>
      <c r="BB138" s="236"/>
      <c r="BC138" s="236"/>
      <c r="BD138" s="236"/>
      <c r="BE138" s="236"/>
      <c r="BF138" s="236"/>
      <c r="BG138" s="236"/>
      <c r="BH138" s="236"/>
      <c r="BI138" s="236"/>
      <c r="BJ138" s="236"/>
      <c r="BK138" s="236"/>
      <c r="BL138" s="236"/>
      <c r="BM138" s="236"/>
      <c r="BN138" s="236"/>
      <c r="BO138" s="236"/>
      <c r="BP138" s="236"/>
      <c r="BQ138" s="236"/>
      <c r="BR138" s="236"/>
      <c r="BS138" s="236"/>
      <c r="BT138" s="236"/>
      <c r="BU138" s="236"/>
      <c r="BV138" s="236"/>
      <c r="BW138" s="236"/>
      <c r="BX138" s="236"/>
      <c r="BY138" s="236"/>
      <c r="BZ138" s="236"/>
      <c r="CA138" s="236"/>
      <c r="CB138" s="236"/>
      <c r="CC138" s="236"/>
      <c r="CD138" s="236"/>
      <c r="CE138" s="236"/>
      <c r="CF138" s="236"/>
      <c r="CG138" s="236"/>
      <c r="CH138" s="236"/>
      <c r="CI138" s="236"/>
      <c r="CJ138" s="236"/>
      <c r="CK138" s="236"/>
      <c r="CL138" s="236"/>
      <c r="CM138" s="236"/>
      <c r="CN138" s="236"/>
      <c r="CO138" s="236"/>
      <c r="CP138" s="236"/>
      <c r="CQ138" s="236"/>
      <c r="CR138" s="236"/>
      <c r="CS138" s="236"/>
      <c r="CT138" s="236"/>
      <c r="CU138" s="236"/>
      <c r="CV138" s="236"/>
      <c r="CW138" s="236"/>
      <c r="CX138" s="236"/>
      <c r="CY138" s="236"/>
      <c r="CZ138" s="236"/>
      <c r="DA138" s="236"/>
      <c r="DB138" s="236"/>
      <c r="DC138" s="236"/>
      <c r="DD138" s="236"/>
      <c r="DE138" s="236"/>
      <c r="DF138" s="236"/>
      <c r="DG138" s="236"/>
      <c r="DH138" s="236"/>
      <c r="DI138" s="236"/>
      <c r="DJ138" s="236"/>
      <c r="DK138" s="236"/>
      <c r="DL138" s="236"/>
      <c r="DM138" s="236"/>
      <c r="DN138" s="236"/>
      <c r="DO138" s="236"/>
      <c r="DP138" s="236"/>
      <c r="DQ138" s="236"/>
      <c r="DR138" s="236"/>
      <c r="DS138" s="236"/>
      <c r="DT138" s="236"/>
      <c r="DU138" s="236"/>
      <c r="DV138" s="236"/>
      <c r="DW138" s="236"/>
      <c r="DX138" s="236"/>
      <c r="DY138" s="236"/>
      <c r="DZ138" s="236"/>
      <c r="EA138" s="236"/>
      <c r="EB138" s="236"/>
      <c r="EC138" s="236"/>
      <c r="ED138" s="236"/>
      <c r="EE138" s="236"/>
      <c r="EF138" s="236"/>
      <c r="EG138" s="236"/>
      <c r="EH138" s="236"/>
      <c r="EI138" s="236"/>
      <c r="EJ138" s="236"/>
      <c r="EK138" s="236"/>
      <c r="EL138" s="236"/>
      <c r="EM138" s="236"/>
      <c r="EN138" s="236"/>
      <c r="EO138" s="236"/>
      <c r="EP138" s="236"/>
      <c r="EQ138" s="236"/>
      <c r="ER138" s="236"/>
      <c r="ES138" s="236"/>
      <c r="ET138" s="236"/>
      <c r="EU138" s="236"/>
      <c r="EV138" s="236"/>
      <c r="EW138" s="236"/>
      <c r="EX138" s="236"/>
      <c r="EY138" s="236"/>
      <c r="EZ138" s="236"/>
      <c r="FA138" s="236"/>
      <c r="FB138" s="236"/>
      <c r="FC138" s="236"/>
      <c r="FD138" s="236"/>
      <c r="FE138" s="236"/>
      <c r="FF138" s="236"/>
      <c r="FG138" s="236"/>
      <c r="FH138" s="236"/>
      <c r="FI138" s="236"/>
      <c r="FJ138" s="236"/>
      <c r="FK138" s="236"/>
      <c r="FL138" s="236"/>
      <c r="FM138" s="236"/>
      <c r="FN138" s="236"/>
      <c r="FO138" s="236"/>
      <c r="FP138" s="236"/>
      <c r="FQ138" s="236"/>
      <c r="FR138" s="236"/>
      <c r="FS138" s="236"/>
      <c r="FT138" s="236"/>
      <c r="FU138" s="236"/>
      <c r="FV138" s="236"/>
      <c r="FW138" s="236"/>
      <c r="FX138" s="236"/>
      <c r="FY138" s="236"/>
      <c r="FZ138" s="236"/>
      <c r="GA138" s="236"/>
      <c r="GB138" s="236"/>
      <c r="GC138" s="236"/>
      <c r="GD138" s="236"/>
      <c r="GE138" s="236"/>
      <c r="GF138" s="236"/>
      <c r="GG138" s="236"/>
      <c r="GH138" s="236"/>
      <c r="GI138" s="236"/>
      <c r="GJ138" s="236"/>
      <c r="GK138" s="236"/>
      <c r="GL138" s="236"/>
      <c r="GM138" s="236"/>
      <c r="GN138" s="236"/>
      <c r="GO138" s="236"/>
      <c r="GP138" s="236"/>
      <c r="GQ138" s="236"/>
      <c r="GR138" s="236"/>
      <c r="GS138" s="236"/>
      <c r="GT138" s="236"/>
      <c r="GU138" s="236"/>
      <c r="GV138" s="236"/>
      <c r="GW138" s="236"/>
      <c r="GX138" s="236"/>
      <c r="GY138" s="236"/>
      <c r="GZ138" s="236"/>
      <c r="HA138" s="236"/>
      <c r="HB138" s="236"/>
      <c r="HC138" s="236"/>
      <c r="HD138" s="236"/>
      <c r="HE138" s="236"/>
      <c r="HF138" s="236"/>
      <c r="HG138" s="236"/>
      <c r="HH138" s="236"/>
      <c r="HI138" s="236"/>
      <c r="HJ138" s="236"/>
      <c r="HK138" s="236"/>
      <c r="HL138" s="236"/>
      <c r="HM138" s="236"/>
      <c r="HN138" s="236"/>
      <c r="HO138" s="236"/>
      <c r="HP138" s="236"/>
      <c r="HQ138" s="236"/>
      <c r="HR138" s="236"/>
      <c r="HS138" s="236"/>
      <c r="HT138" s="236"/>
      <c r="HU138" s="236"/>
      <c r="HV138" s="236"/>
      <c r="HW138" s="236"/>
      <c r="HX138" s="236"/>
      <c r="HY138" s="236"/>
      <c r="HZ138" s="236"/>
      <c r="IA138" s="236"/>
      <c r="IB138" s="236"/>
      <c r="IC138" s="236"/>
      <c r="ID138" s="236"/>
      <c r="IE138" s="236"/>
      <c r="IF138" s="236"/>
      <c r="IG138" s="236"/>
      <c r="IH138" s="236"/>
      <c r="II138" s="236"/>
      <c r="IJ138" s="236"/>
      <c r="IK138" s="236"/>
      <c r="IL138" s="236"/>
      <c r="IM138" s="236"/>
      <c r="IN138" s="236"/>
      <c r="IO138" s="236"/>
      <c r="IP138" s="236"/>
      <c r="IQ138" s="236"/>
      <c r="IR138" s="236"/>
      <c r="IS138" s="236"/>
      <c r="IT138" s="236"/>
      <c r="IU138" s="236"/>
      <c r="IV138" s="236"/>
      <c r="IW138" s="236"/>
    </row>
    <row r="139" spans="1:257" ht="17.899999999999999" customHeight="1" thickBot="1" x14ac:dyDescent="0.3">
      <c r="A139" s="573"/>
      <c r="B139" s="574"/>
      <c r="C139" s="574"/>
      <c r="D139" s="574"/>
      <c r="E139" s="574"/>
      <c r="F139" s="574"/>
      <c r="G139" s="574"/>
      <c r="H139" s="13"/>
      <c r="I139" s="219">
        <v>0</v>
      </c>
      <c r="J139" s="236" t="s">
        <v>230</v>
      </c>
      <c r="K139" s="269"/>
      <c r="L139" s="287"/>
      <c r="M139" s="269"/>
      <c r="N139" s="236"/>
      <c r="O139" s="236"/>
      <c r="P139" s="236"/>
      <c r="Q139" s="236"/>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G139" s="236"/>
      <c r="BH139" s="236"/>
      <c r="BI139" s="236"/>
      <c r="BJ139" s="236"/>
      <c r="BK139" s="236"/>
      <c r="BL139" s="236"/>
      <c r="BM139" s="236"/>
      <c r="BN139" s="236"/>
      <c r="BO139" s="236"/>
      <c r="BP139" s="236"/>
      <c r="BQ139" s="236"/>
      <c r="BR139" s="236"/>
      <c r="BS139" s="236"/>
      <c r="BT139" s="236"/>
      <c r="BU139" s="236"/>
      <c r="BV139" s="236"/>
      <c r="BW139" s="236"/>
      <c r="BX139" s="236"/>
      <c r="BY139" s="236"/>
      <c r="BZ139" s="236"/>
      <c r="CA139" s="236"/>
      <c r="CB139" s="236"/>
      <c r="CC139" s="236"/>
      <c r="CD139" s="236"/>
      <c r="CE139" s="236"/>
      <c r="CF139" s="236"/>
      <c r="CG139" s="236"/>
      <c r="CH139" s="236"/>
      <c r="CI139" s="236"/>
      <c r="CJ139" s="236"/>
      <c r="CK139" s="236"/>
      <c r="CL139" s="236"/>
      <c r="CM139" s="236"/>
      <c r="CN139" s="236"/>
      <c r="CO139" s="236"/>
      <c r="CP139" s="236"/>
      <c r="CQ139" s="236"/>
      <c r="CR139" s="236"/>
      <c r="CS139" s="236"/>
      <c r="CT139" s="236"/>
      <c r="CU139" s="236"/>
      <c r="CV139" s="236"/>
      <c r="CW139" s="236"/>
      <c r="CX139" s="236"/>
      <c r="CY139" s="236"/>
      <c r="CZ139" s="236"/>
      <c r="DA139" s="236"/>
      <c r="DB139" s="236"/>
      <c r="DC139" s="236"/>
      <c r="DD139" s="236"/>
      <c r="DE139" s="236"/>
      <c r="DF139" s="236"/>
      <c r="DG139" s="236"/>
      <c r="DH139" s="236"/>
      <c r="DI139" s="236"/>
      <c r="DJ139" s="236"/>
      <c r="DK139" s="236"/>
      <c r="DL139" s="236"/>
      <c r="DM139" s="236"/>
      <c r="DN139" s="236"/>
      <c r="DO139" s="236"/>
      <c r="DP139" s="236"/>
      <c r="DQ139" s="236"/>
      <c r="DR139" s="236"/>
      <c r="DS139" s="236"/>
      <c r="DT139" s="236"/>
      <c r="DU139" s="236"/>
      <c r="DV139" s="236"/>
      <c r="DW139" s="236"/>
      <c r="DX139" s="236"/>
      <c r="DY139" s="236"/>
      <c r="DZ139" s="236"/>
      <c r="EA139" s="236"/>
      <c r="EB139" s="236"/>
      <c r="EC139" s="236"/>
      <c r="ED139" s="236"/>
      <c r="EE139" s="236"/>
      <c r="EF139" s="236"/>
      <c r="EG139" s="236"/>
      <c r="EH139" s="236"/>
      <c r="EI139" s="236"/>
      <c r="EJ139" s="236"/>
      <c r="EK139" s="236"/>
      <c r="EL139" s="236"/>
      <c r="EM139" s="236"/>
      <c r="EN139" s="236"/>
      <c r="EO139" s="236"/>
      <c r="EP139" s="236"/>
      <c r="EQ139" s="236"/>
      <c r="ER139" s="236"/>
      <c r="ES139" s="236"/>
      <c r="ET139" s="236"/>
      <c r="EU139" s="236"/>
      <c r="EV139" s="236"/>
      <c r="EW139" s="236"/>
      <c r="EX139" s="236"/>
      <c r="EY139" s="236"/>
      <c r="EZ139" s="236"/>
      <c r="FA139" s="236"/>
      <c r="FB139" s="236"/>
      <c r="FC139" s="236"/>
      <c r="FD139" s="236"/>
      <c r="FE139" s="236"/>
      <c r="FF139" s="236"/>
      <c r="FG139" s="236"/>
      <c r="FH139" s="236"/>
      <c r="FI139" s="236"/>
      <c r="FJ139" s="236"/>
      <c r="FK139" s="236"/>
      <c r="FL139" s="236"/>
      <c r="FM139" s="236"/>
      <c r="FN139" s="236"/>
      <c r="FO139" s="236"/>
      <c r="FP139" s="236"/>
      <c r="FQ139" s="236"/>
      <c r="FR139" s="236"/>
      <c r="FS139" s="236"/>
      <c r="FT139" s="236"/>
      <c r="FU139" s="236"/>
      <c r="FV139" s="236"/>
      <c r="FW139" s="236"/>
      <c r="FX139" s="236"/>
      <c r="FY139" s="236"/>
      <c r="FZ139" s="236"/>
      <c r="GA139" s="236"/>
      <c r="GB139" s="236"/>
      <c r="GC139" s="236"/>
      <c r="GD139" s="236"/>
      <c r="GE139" s="236"/>
      <c r="GF139" s="236"/>
      <c r="GG139" s="236"/>
      <c r="GH139" s="236"/>
      <c r="GI139" s="236"/>
      <c r="GJ139" s="236"/>
      <c r="GK139" s="236"/>
      <c r="GL139" s="236"/>
      <c r="GM139" s="236"/>
      <c r="GN139" s="236"/>
      <c r="GO139" s="236"/>
      <c r="GP139" s="236"/>
      <c r="GQ139" s="236"/>
      <c r="GR139" s="236"/>
      <c r="GS139" s="236"/>
      <c r="GT139" s="236"/>
      <c r="GU139" s="236"/>
      <c r="GV139" s="236"/>
      <c r="GW139" s="236"/>
      <c r="GX139" s="236"/>
      <c r="GY139" s="236"/>
      <c r="GZ139" s="236"/>
      <c r="HA139" s="236"/>
      <c r="HB139" s="236"/>
      <c r="HC139" s="236"/>
      <c r="HD139" s="236"/>
      <c r="HE139" s="236"/>
      <c r="HF139" s="236"/>
      <c r="HG139" s="236"/>
      <c r="HH139" s="236"/>
      <c r="HI139" s="236"/>
      <c r="HJ139" s="236"/>
      <c r="HK139" s="236"/>
      <c r="HL139" s="236"/>
      <c r="HM139" s="236"/>
      <c r="HN139" s="236"/>
      <c r="HO139" s="236"/>
      <c r="HP139" s="236"/>
      <c r="HQ139" s="236"/>
      <c r="HR139" s="236"/>
      <c r="HS139" s="236"/>
      <c r="HT139" s="236"/>
      <c r="HU139" s="236"/>
      <c r="HV139" s="236"/>
      <c r="HW139" s="236"/>
      <c r="HX139" s="236"/>
      <c r="HY139" s="236"/>
      <c r="HZ139" s="236"/>
      <c r="IA139" s="236"/>
      <c r="IB139" s="236"/>
      <c r="IC139" s="236"/>
      <c r="ID139" s="236"/>
      <c r="IE139" s="236"/>
      <c r="IF139" s="236"/>
      <c r="IG139" s="236"/>
      <c r="IH139" s="236"/>
      <c r="II139" s="236"/>
      <c r="IJ139" s="236"/>
      <c r="IK139" s="236"/>
      <c r="IL139" s="236"/>
      <c r="IM139" s="236"/>
      <c r="IN139" s="236"/>
      <c r="IO139" s="236"/>
      <c r="IP139" s="236"/>
      <c r="IQ139" s="236"/>
      <c r="IR139" s="236"/>
      <c r="IS139" s="236"/>
      <c r="IT139" s="236"/>
      <c r="IU139" s="236"/>
      <c r="IV139" s="236"/>
      <c r="IW139" s="236"/>
    </row>
    <row r="140" spans="1:257" ht="16" thickBot="1" x14ac:dyDescent="0.3">
      <c r="C140" s="288"/>
      <c r="D140" s="223"/>
      <c r="E140" s="223"/>
      <c r="F140" s="289"/>
      <c r="G140" s="223"/>
      <c r="H140" s="223"/>
      <c r="I140" s="223"/>
      <c r="J140" s="236"/>
      <c r="K140" s="256"/>
    </row>
    <row r="141" spans="1:257" ht="15" customHeight="1" x14ac:dyDescent="0.25">
      <c r="A141" s="655" t="s">
        <v>23</v>
      </c>
      <c r="B141" s="656"/>
      <c r="C141" s="656"/>
      <c r="D141" s="656"/>
      <c r="E141" s="656"/>
      <c r="F141" s="656"/>
      <c r="G141" s="241" t="s">
        <v>50</v>
      </c>
      <c r="H141" s="283"/>
      <c r="I141" s="290">
        <f>I143</f>
        <v>0</v>
      </c>
      <c r="J141" s="291" t="s">
        <v>39</v>
      </c>
      <c r="K141" s="269"/>
      <c r="L141" s="269"/>
      <c r="M141" s="269"/>
      <c r="N141" s="236"/>
      <c r="O141" s="236"/>
      <c r="P141" s="236"/>
      <c r="Q141" s="236"/>
      <c r="R141" s="236"/>
      <c r="S141" s="236"/>
      <c r="T141" s="236"/>
      <c r="U141" s="236"/>
      <c r="V141" s="236"/>
      <c r="W141" s="236"/>
      <c r="X141" s="236"/>
      <c r="Y141" s="236"/>
      <c r="Z141" s="236"/>
      <c r="AA141" s="236"/>
      <c r="AB141" s="236"/>
      <c r="AC141" s="236"/>
      <c r="AD141" s="236"/>
      <c r="AE141" s="236"/>
      <c r="AF141" s="236"/>
      <c r="AG141" s="236"/>
      <c r="AH141" s="236"/>
      <c r="AI141" s="236"/>
      <c r="AJ141" s="236"/>
      <c r="AK141" s="236"/>
      <c r="AL141" s="236"/>
      <c r="AM141" s="236"/>
      <c r="AN141" s="236"/>
      <c r="AO141" s="236"/>
      <c r="AP141" s="236"/>
      <c r="AQ141" s="236"/>
      <c r="AR141" s="236"/>
      <c r="AS141" s="236"/>
      <c r="AT141" s="236"/>
      <c r="AU141" s="236"/>
      <c r="AV141" s="236"/>
      <c r="AW141" s="236"/>
      <c r="AX141" s="236"/>
      <c r="AY141" s="236"/>
      <c r="AZ141" s="236"/>
      <c r="BA141" s="236"/>
      <c r="BB141" s="236"/>
      <c r="BC141" s="236"/>
      <c r="BD141" s="236"/>
      <c r="BE141" s="236"/>
      <c r="BF141" s="236"/>
      <c r="BG141" s="236"/>
      <c r="BH141" s="236"/>
      <c r="BI141" s="236"/>
      <c r="BJ141" s="236"/>
      <c r="BK141" s="236"/>
      <c r="BL141" s="236"/>
      <c r="BM141" s="236"/>
      <c r="BN141" s="236"/>
      <c r="BO141" s="236"/>
      <c r="BP141" s="236"/>
      <c r="BQ141" s="236"/>
      <c r="BR141" s="236"/>
      <c r="BS141" s="236"/>
      <c r="BT141" s="236"/>
      <c r="BU141" s="236"/>
      <c r="BV141" s="236"/>
      <c r="BW141" s="236"/>
      <c r="BX141" s="236"/>
      <c r="BY141" s="236"/>
      <c r="BZ141" s="236"/>
      <c r="CA141" s="236"/>
      <c r="CB141" s="236"/>
      <c r="CC141" s="236"/>
      <c r="CD141" s="236"/>
      <c r="CE141" s="236"/>
      <c r="CF141" s="236"/>
      <c r="CG141" s="236"/>
      <c r="CH141" s="236"/>
      <c r="CI141" s="236"/>
      <c r="CJ141" s="236"/>
      <c r="CK141" s="236"/>
      <c r="CL141" s="236"/>
      <c r="CM141" s="236"/>
      <c r="CN141" s="236"/>
      <c r="CO141" s="236"/>
      <c r="CP141" s="236"/>
      <c r="CQ141" s="236"/>
      <c r="CR141" s="236"/>
      <c r="CS141" s="236"/>
      <c r="CT141" s="236"/>
      <c r="CU141" s="236"/>
      <c r="CV141" s="236"/>
      <c r="CW141" s="236"/>
      <c r="CX141" s="236"/>
      <c r="CY141" s="236"/>
      <c r="CZ141" s="236"/>
      <c r="DA141" s="236"/>
      <c r="DB141" s="236"/>
      <c r="DC141" s="236"/>
      <c r="DD141" s="236"/>
      <c r="DE141" s="236"/>
      <c r="DF141" s="236"/>
      <c r="DG141" s="236"/>
      <c r="DH141" s="236"/>
      <c r="DI141" s="236"/>
      <c r="DJ141" s="236"/>
      <c r="DK141" s="236"/>
      <c r="DL141" s="236"/>
      <c r="DM141" s="236"/>
      <c r="DN141" s="236"/>
      <c r="DO141" s="236"/>
      <c r="DP141" s="236"/>
      <c r="DQ141" s="236"/>
      <c r="DR141" s="236"/>
      <c r="DS141" s="236"/>
      <c r="DT141" s="236"/>
      <c r="DU141" s="236"/>
      <c r="DV141" s="236"/>
      <c r="DW141" s="236"/>
      <c r="DX141" s="236"/>
      <c r="DY141" s="236"/>
      <c r="DZ141" s="236"/>
      <c r="EA141" s="236"/>
      <c r="EB141" s="236"/>
      <c r="EC141" s="236"/>
      <c r="ED141" s="236"/>
      <c r="EE141" s="236"/>
      <c r="EF141" s="236"/>
      <c r="EG141" s="236"/>
      <c r="EH141" s="236"/>
      <c r="EI141" s="236"/>
      <c r="EJ141" s="236"/>
      <c r="EK141" s="236"/>
      <c r="EL141" s="236"/>
      <c r="EM141" s="236"/>
      <c r="EN141" s="236"/>
      <c r="EO141" s="236"/>
      <c r="EP141" s="236"/>
      <c r="EQ141" s="236"/>
      <c r="ER141" s="236"/>
      <c r="ES141" s="236"/>
      <c r="ET141" s="236"/>
      <c r="EU141" s="236"/>
      <c r="EV141" s="236"/>
      <c r="EW141" s="236"/>
      <c r="EX141" s="236"/>
      <c r="EY141" s="236"/>
      <c r="EZ141" s="236"/>
      <c r="FA141" s="236"/>
      <c r="FB141" s="236"/>
      <c r="FC141" s="236"/>
      <c r="FD141" s="236"/>
      <c r="FE141" s="236"/>
      <c r="FF141" s="236"/>
      <c r="FG141" s="236"/>
      <c r="FH141" s="236"/>
      <c r="FI141" s="236"/>
      <c r="FJ141" s="236"/>
      <c r="FK141" s="236"/>
      <c r="FL141" s="236"/>
      <c r="FM141" s="236"/>
      <c r="FN141" s="236"/>
      <c r="FO141" s="236"/>
      <c r="FP141" s="236"/>
      <c r="FQ141" s="236"/>
      <c r="FR141" s="236"/>
      <c r="FS141" s="236"/>
      <c r="FT141" s="236"/>
      <c r="FU141" s="236"/>
      <c r="FV141" s="236"/>
      <c r="FW141" s="236"/>
      <c r="FX141" s="236"/>
      <c r="FY141" s="236"/>
      <c r="FZ141" s="236"/>
      <c r="GA141" s="236"/>
      <c r="GB141" s="236"/>
      <c r="GC141" s="236"/>
      <c r="GD141" s="236"/>
      <c r="GE141" s="236"/>
      <c r="GF141" s="236"/>
      <c r="GG141" s="236"/>
      <c r="GH141" s="236"/>
      <c r="GI141" s="236"/>
      <c r="GJ141" s="236"/>
      <c r="GK141" s="236"/>
      <c r="GL141" s="236"/>
      <c r="GM141" s="236"/>
      <c r="GN141" s="236"/>
      <c r="GO141" s="236"/>
      <c r="GP141" s="236"/>
      <c r="GQ141" s="236"/>
      <c r="GR141" s="236"/>
      <c r="GS141" s="236"/>
      <c r="GT141" s="236"/>
      <c r="GU141" s="236"/>
      <c r="GV141" s="236"/>
      <c r="GW141" s="236"/>
      <c r="GX141" s="236"/>
      <c r="GY141" s="236"/>
      <c r="GZ141" s="236"/>
      <c r="HA141" s="236"/>
      <c r="HB141" s="236"/>
      <c r="HC141" s="236"/>
      <c r="HD141" s="236"/>
      <c r="HE141" s="236"/>
      <c r="HF141" s="236"/>
      <c r="HG141" s="236"/>
      <c r="HH141" s="236"/>
      <c r="HI141" s="236"/>
      <c r="HJ141" s="236"/>
      <c r="HK141" s="236"/>
      <c r="HL141" s="236"/>
      <c r="HM141" s="236"/>
      <c r="HN141" s="236"/>
      <c r="HO141" s="236"/>
      <c r="HP141" s="236"/>
      <c r="HQ141" s="236"/>
      <c r="HR141" s="236"/>
      <c r="HS141" s="236"/>
      <c r="HT141" s="236"/>
      <c r="HU141" s="236"/>
      <c r="HV141" s="236"/>
      <c r="HW141" s="236"/>
      <c r="HX141" s="236"/>
      <c r="HY141" s="236"/>
      <c r="HZ141" s="236"/>
      <c r="IA141" s="236"/>
      <c r="IB141" s="236"/>
      <c r="IC141" s="236"/>
      <c r="ID141" s="236"/>
      <c r="IE141" s="236"/>
      <c r="IF141" s="236"/>
      <c r="IG141" s="236"/>
      <c r="IH141" s="236"/>
      <c r="II141" s="236"/>
      <c r="IJ141" s="236"/>
      <c r="IK141" s="236"/>
      <c r="IL141" s="236"/>
      <c r="IM141" s="236"/>
      <c r="IN141" s="236"/>
      <c r="IO141" s="236"/>
      <c r="IP141" s="236"/>
      <c r="IQ141" s="236"/>
      <c r="IR141" s="236"/>
      <c r="IS141" s="236"/>
      <c r="IT141" s="236"/>
      <c r="IU141" s="236"/>
      <c r="IV141" s="236"/>
      <c r="IW141" s="236"/>
    </row>
    <row r="142" spans="1:257" ht="68.25" customHeight="1" x14ac:dyDescent="0.25">
      <c r="A142" s="575" t="s">
        <v>220</v>
      </c>
      <c r="B142" s="576"/>
      <c r="C142" s="577"/>
      <c r="D142" s="577"/>
      <c r="E142" s="577"/>
      <c r="F142" s="577"/>
      <c r="G142" s="577"/>
      <c r="H142" s="577"/>
      <c r="I142" s="578"/>
      <c r="J142" s="236"/>
      <c r="K142" s="269"/>
      <c r="L142" s="269"/>
      <c r="M142" s="269"/>
      <c r="N142" s="236"/>
      <c r="O142" s="236"/>
      <c r="P142" s="236"/>
      <c r="Q142" s="236"/>
      <c r="R142" s="236"/>
      <c r="S142" s="236"/>
      <c r="T142" s="236"/>
      <c r="U142" s="236"/>
      <c r="V142" s="236"/>
      <c r="W142" s="236"/>
      <c r="X142" s="236"/>
      <c r="Y142" s="236"/>
      <c r="Z142" s="236"/>
      <c r="AA142" s="236"/>
      <c r="AB142" s="236"/>
      <c r="AC142" s="236"/>
      <c r="AD142" s="236"/>
      <c r="AE142" s="236"/>
      <c r="AF142" s="236"/>
      <c r="AG142" s="236"/>
      <c r="AH142" s="236"/>
      <c r="AI142" s="236"/>
      <c r="AJ142" s="236"/>
      <c r="AK142" s="236"/>
      <c r="AL142" s="236"/>
      <c r="AM142" s="236"/>
      <c r="AN142" s="236"/>
      <c r="AO142" s="236"/>
      <c r="AP142" s="236"/>
      <c r="AQ142" s="236"/>
      <c r="AR142" s="236"/>
      <c r="AS142" s="236"/>
      <c r="AT142" s="236"/>
      <c r="AU142" s="236"/>
      <c r="AV142" s="236"/>
      <c r="AW142" s="236"/>
      <c r="AX142" s="236"/>
      <c r="AY142" s="236"/>
      <c r="AZ142" s="236"/>
      <c r="BA142" s="236"/>
      <c r="BB142" s="236"/>
      <c r="BC142" s="236"/>
      <c r="BD142" s="236"/>
      <c r="BE142" s="236"/>
      <c r="BF142" s="236"/>
      <c r="BG142" s="236"/>
      <c r="BH142" s="236"/>
      <c r="BI142" s="236"/>
      <c r="BJ142" s="236"/>
      <c r="BK142" s="236"/>
      <c r="BL142" s="236"/>
      <c r="BM142" s="236"/>
      <c r="BN142" s="236"/>
      <c r="BO142" s="236"/>
      <c r="BP142" s="236"/>
      <c r="BQ142" s="236"/>
      <c r="BR142" s="236"/>
      <c r="BS142" s="236"/>
      <c r="BT142" s="236"/>
      <c r="BU142" s="236"/>
      <c r="BV142" s="236"/>
      <c r="BW142" s="236"/>
      <c r="BX142" s="236"/>
      <c r="BY142" s="236"/>
      <c r="BZ142" s="236"/>
      <c r="CA142" s="236"/>
      <c r="CB142" s="236"/>
      <c r="CC142" s="236"/>
      <c r="CD142" s="236"/>
      <c r="CE142" s="236"/>
      <c r="CF142" s="236"/>
      <c r="CG142" s="236"/>
      <c r="CH142" s="236"/>
      <c r="CI142" s="236"/>
      <c r="CJ142" s="236"/>
      <c r="CK142" s="236"/>
      <c r="CL142" s="236"/>
      <c r="CM142" s="236"/>
      <c r="CN142" s="236"/>
      <c r="CO142" s="236"/>
      <c r="CP142" s="236"/>
      <c r="CQ142" s="236"/>
      <c r="CR142" s="236"/>
      <c r="CS142" s="236"/>
      <c r="CT142" s="236"/>
      <c r="CU142" s="236"/>
      <c r="CV142" s="236"/>
      <c r="CW142" s="236"/>
      <c r="CX142" s="236"/>
      <c r="CY142" s="236"/>
      <c r="CZ142" s="236"/>
      <c r="DA142" s="236"/>
      <c r="DB142" s="236"/>
      <c r="DC142" s="236"/>
      <c r="DD142" s="236"/>
      <c r="DE142" s="236"/>
      <c r="DF142" s="236"/>
      <c r="DG142" s="236"/>
      <c r="DH142" s="236"/>
      <c r="DI142" s="236"/>
      <c r="DJ142" s="236"/>
      <c r="DK142" s="236"/>
      <c r="DL142" s="236"/>
      <c r="DM142" s="236"/>
      <c r="DN142" s="236"/>
      <c r="DO142" s="236"/>
      <c r="DP142" s="236"/>
      <c r="DQ142" s="236"/>
      <c r="DR142" s="236"/>
      <c r="DS142" s="236"/>
      <c r="DT142" s="236"/>
      <c r="DU142" s="236"/>
      <c r="DV142" s="236"/>
      <c r="DW142" s="236"/>
      <c r="DX142" s="236"/>
      <c r="DY142" s="236"/>
      <c r="DZ142" s="236"/>
      <c r="EA142" s="236"/>
      <c r="EB142" s="236"/>
      <c r="EC142" s="236"/>
      <c r="ED142" s="236"/>
      <c r="EE142" s="236"/>
      <c r="EF142" s="236"/>
      <c r="EG142" s="236"/>
      <c r="EH142" s="236"/>
      <c r="EI142" s="236"/>
      <c r="EJ142" s="236"/>
      <c r="EK142" s="236"/>
      <c r="EL142" s="236"/>
      <c r="EM142" s="236"/>
      <c r="EN142" s="236"/>
      <c r="EO142" s="236"/>
      <c r="EP142" s="236"/>
      <c r="EQ142" s="236"/>
      <c r="ER142" s="236"/>
      <c r="ES142" s="236"/>
      <c r="ET142" s="236"/>
      <c r="EU142" s="236"/>
      <c r="EV142" s="236"/>
      <c r="EW142" s="236"/>
      <c r="EX142" s="236"/>
      <c r="EY142" s="236"/>
      <c r="EZ142" s="236"/>
      <c r="FA142" s="236"/>
      <c r="FB142" s="236"/>
      <c r="FC142" s="236"/>
      <c r="FD142" s="236"/>
      <c r="FE142" s="236"/>
      <c r="FF142" s="236"/>
      <c r="FG142" s="236"/>
      <c r="FH142" s="236"/>
      <c r="FI142" s="236"/>
      <c r="FJ142" s="236"/>
      <c r="FK142" s="236"/>
      <c r="FL142" s="236"/>
      <c r="FM142" s="236"/>
      <c r="FN142" s="236"/>
      <c r="FO142" s="236"/>
      <c r="FP142" s="236"/>
      <c r="FQ142" s="236"/>
      <c r="FR142" s="236"/>
      <c r="FS142" s="236"/>
      <c r="FT142" s="236"/>
      <c r="FU142" s="236"/>
      <c r="FV142" s="236"/>
      <c r="FW142" s="236"/>
      <c r="FX142" s="236"/>
      <c r="FY142" s="236"/>
      <c r="FZ142" s="236"/>
      <c r="GA142" s="236"/>
      <c r="GB142" s="236"/>
      <c r="GC142" s="236"/>
      <c r="GD142" s="236"/>
      <c r="GE142" s="236"/>
      <c r="GF142" s="236"/>
      <c r="GG142" s="236"/>
      <c r="GH142" s="236"/>
      <c r="GI142" s="236"/>
      <c r="GJ142" s="236"/>
      <c r="GK142" s="236"/>
      <c r="GL142" s="236"/>
      <c r="GM142" s="236"/>
      <c r="GN142" s="236"/>
      <c r="GO142" s="236"/>
      <c r="GP142" s="236"/>
      <c r="GQ142" s="236"/>
      <c r="GR142" s="236"/>
      <c r="GS142" s="236"/>
      <c r="GT142" s="236"/>
      <c r="GU142" s="236"/>
      <c r="GV142" s="236"/>
      <c r="GW142" s="236"/>
      <c r="GX142" s="236"/>
      <c r="GY142" s="236"/>
      <c r="GZ142" s="236"/>
      <c r="HA142" s="236"/>
      <c r="HB142" s="236"/>
      <c r="HC142" s="236"/>
      <c r="HD142" s="236"/>
      <c r="HE142" s="236"/>
      <c r="HF142" s="236"/>
      <c r="HG142" s="236"/>
      <c r="HH142" s="236"/>
      <c r="HI142" s="236"/>
      <c r="HJ142" s="236"/>
      <c r="HK142" s="236"/>
      <c r="HL142" s="236"/>
      <c r="HM142" s="236"/>
      <c r="HN142" s="236"/>
      <c r="HO142" s="236"/>
      <c r="HP142" s="236"/>
      <c r="HQ142" s="236"/>
      <c r="HR142" s="236"/>
      <c r="HS142" s="236"/>
      <c r="HT142" s="236"/>
      <c r="HU142" s="236"/>
      <c r="HV142" s="236"/>
      <c r="HW142" s="236"/>
      <c r="HX142" s="236"/>
      <c r="HY142" s="236"/>
      <c r="HZ142" s="236"/>
      <c r="IA142" s="236"/>
      <c r="IB142" s="236"/>
      <c r="IC142" s="236"/>
      <c r="ID142" s="236"/>
      <c r="IE142" s="236"/>
      <c r="IF142" s="236"/>
      <c r="IG142" s="236"/>
      <c r="IH142" s="236"/>
      <c r="II142" s="236"/>
      <c r="IJ142" s="236"/>
      <c r="IK142" s="236"/>
      <c r="IL142" s="236"/>
      <c r="IM142" s="236"/>
      <c r="IN142" s="236"/>
      <c r="IO142" s="236"/>
      <c r="IP142" s="236"/>
      <c r="IQ142" s="236"/>
      <c r="IR142" s="236"/>
      <c r="IS142" s="236"/>
      <c r="IT142" s="236"/>
      <c r="IU142" s="236"/>
      <c r="IV142" s="236"/>
      <c r="IW142" s="236"/>
    </row>
    <row r="143" spans="1:257" x14ac:dyDescent="0.25">
      <c r="A143" s="657" t="s">
        <v>208</v>
      </c>
      <c r="B143" s="658"/>
      <c r="C143" s="659"/>
      <c r="D143" s="659"/>
      <c r="E143" s="659"/>
      <c r="F143" s="659"/>
      <c r="G143" s="659"/>
      <c r="H143" s="9"/>
      <c r="I143" s="564">
        <v>0</v>
      </c>
      <c r="K143" s="269"/>
      <c r="L143" s="269"/>
      <c r="M143" s="269"/>
      <c r="N143" s="236"/>
      <c r="O143" s="236"/>
      <c r="P143" s="236"/>
      <c r="Q143" s="236"/>
      <c r="R143" s="236"/>
      <c r="S143" s="236"/>
      <c r="T143" s="236"/>
      <c r="U143" s="236"/>
      <c r="V143" s="236"/>
      <c r="W143" s="236"/>
      <c r="X143" s="236"/>
      <c r="Y143" s="236"/>
      <c r="Z143" s="236"/>
      <c r="AA143" s="236"/>
      <c r="AB143" s="236"/>
      <c r="AC143" s="236"/>
      <c r="AD143" s="236"/>
      <c r="AE143" s="236"/>
      <c r="AF143" s="236"/>
      <c r="AG143" s="236"/>
      <c r="AH143" s="236"/>
      <c r="AI143" s="236"/>
      <c r="AJ143" s="236"/>
      <c r="AK143" s="236"/>
      <c r="AL143" s="236"/>
      <c r="AM143" s="236"/>
      <c r="AN143" s="236"/>
      <c r="AO143" s="236"/>
      <c r="AP143" s="236"/>
      <c r="AQ143" s="236"/>
      <c r="AR143" s="236"/>
      <c r="AS143" s="236"/>
      <c r="AT143" s="236"/>
      <c r="AU143" s="236"/>
      <c r="AV143" s="236"/>
      <c r="AW143" s="236"/>
      <c r="AX143" s="236"/>
      <c r="AY143" s="236"/>
      <c r="AZ143" s="236"/>
      <c r="BA143" s="236"/>
      <c r="BB143" s="236"/>
      <c r="BC143" s="236"/>
      <c r="BD143" s="236"/>
      <c r="BE143" s="236"/>
      <c r="BF143" s="236"/>
      <c r="BG143" s="236"/>
      <c r="BH143" s="236"/>
      <c r="BI143" s="236"/>
      <c r="BJ143" s="236"/>
      <c r="BK143" s="236"/>
      <c r="BL143" s="236"/>
      <c r="BM143" s="236"/>
      <c r="BN143" s="236"/>
      <c r="BO143" s="236"/>
      <c r="BP143" s="236"/>
      <c r="BQ143" s="236"/>
      <c r="BR143" s="236"/>
      <c r="BS143" s="236"/>
      <c r="BT143" s="236"/>
      <c r="BU143" s="236"/>
      <c r="BV143" s="236"/>
      <c r="BW143" s="236"/>
      <c r="BX143" s="236"/>
      <c r="BY143" s="236"/>
      <c r="BZ143" s="236"/>
      <c r="CA143" s="236"/>
      <c r="CB143" s="236"/>
      <c r="CC143" s="236"/>
      <c r="CD143" s="236"/>
      <c r="CE143" s="236"/>
      <c r="CF143" s="236"/>
      <c r="CG143" s="236"/>
      <c r="CH143" s="236"/>
      <c r="CI143" s="236"/>
      <c r="CJ143" s="236"/>
      <c r="CK143" s="236"/>
      <c r="CL143" s="236"/>
      <c r="CM143" s="236"/>
      <c r="CN143" s="236"/>
      <c r="CO143" s="236"/>
      <c r="CP143" s="236"/>
      <c r="CQ143" s="236"/>
      <c r="CR143" s="236"/>
      <c r="CS143" s="236"/>
      <c r="CT143" s="236"/>
      <c r="CU143" s="236"/>
      <c r="CV143" s="236"/>
      <c r="CW143" s="236"/>
      <c r="CX143" s="236"/>
      <c r="CY143" s="236"/>
      <c r="CZ143" s="236"/>
      <c r="DA143" s="236"/>
      <c r="DB143" s="236"/>
      <c r="DC143" s="236"/>
      <c r="DD143" s="236"/>
      <c r="DE143" s="236"/>
      <c r="DF143" s="236"/>
      <c r="DG143" s="236"/>
      <c r="DH143" s="236"/>
      <c r="DI143" s="236"/>
      <c r="DJ143" s="236"/>
      <c r="DK143" s="236"/>
      <c r="DL143" s="236"/>
      <c r="DM143" s="236"/>
      <c r="DN143" s="236"/>
      <c r="DO143" s="236"/>
      <c r="DP143" s="236"/>
      <c r="DQ143" s="236"/>
      <c r="DR143" s="236"/>
      <c r="DS143" s="236"/>
      <c r="DT143" s="236"/>
      <c r="DU143" s="236"/>
      <c r="DV143" s="236"/>
      <c r="DW143" s="236"/>
      <c r="DX143" s="236"/>
      <c r="DY143" s="236"/>
      <c r="DZ143" s="236"/>
      <c r="EA143" s="236"/>
      <c r="EB143" s="236"/>
      <c r="EC143" s="236"/>
      <c r="ED143" s="236"/>
      <c r="EE143" s="236"/>
      <c r="EF143" s="236"/>
      <c r="EG143" s="236"/>
      <c r="EH143" s="236"/>
      <c r="EI143" s="236"/>
      <c r="EJ143" s="236"/>
      <c r="EK143" s="236"/>
      <c r="EL143" s="236"/>
      <c r="EM143" s="236"/>
      <c r="EN143" s="236"/>
      <c r="EO143" s="236"/>
      <c r="EP143" s="236"/>
      <c r="EQ143" s="236"/>
      <c r="ER143" s="236"/>
      <c r="ES143" s="236"/>
      <c r="ET143" s="236"/>
      <c r="EU143" s="236"/>
      <c r="EV143" s="236"/>
      <c r="EW143" s="236"/>
      <c r="EX143" s="236"/>
      <c r="EY143" s="236"/>
      <c r="EZ143" s="236"/>
      <c r="FA143" s="236"/>
      <c r="FB143" s="236"/>
      <c r="FC143" s="236"/>
      <c r="FD143" s="236"/>
      <c r="FE143" s="236"/>
      <c r="FF143" s="236"/>
      <c r="FG143" s="236"/>
      <c r="FH143" s="236"/>
      <c r="FI143" s="236"/>
      <c r="FJ143" s="236"/>
      <c r="FK143" s="236"/>
      <c r="FL143" s="236"/>
      <c r="FM143" s="236"/>
      <c r="FN143" s="236"/>
      <c r="FO143" s="236"/>
      <c r="FP143" s="236"/>
      <c r="FQ143" s="236"/>
      <c r="FR143" s="236"/>
      <c r="FS143" s="236"/>
      <c r="FT143" s="236"/>
      <c r="FU143" s="236"/>
      <c r="FV143" s="236"/>
      <c r="FW143" s="236"/>
      <c r="FX143" s="236"/>
      <c r="FY143" s="236"/>
      <c r="FZ143" s="236"/>
      <c r="GA143" s="236"/>
      <c r="GB143" s="236"/>
      <c r="GC143" s="236"/>
      <c r="GD143" s="236"/>
      <c r="GE143" s="236"/>
      <c r="GF143" s="236"/>
      <c r="GG143" s="236"/>
      <c r="GH143" s="236"/>
      <c r="GI143" s="236"/>
      <c r="GJ143" s="236"/>
      <c r="GK143" s="236"/>
      <c r="GL143" s="236"/>
      <c r="GM143" s="236"/>
      <c r="GN143" s="236"/>
      <c r="GO143" s="236"/>
      <c r="GP143" s="236"/>
      <c r="GQ143" s="236"/>
      <c r="GR143" s="236"/>
      <c r="GS143" s="236"/>
      <c r="GT143" s="236"/>
      <c r="GU143" s="236"/>
      <c r="GV143" s="236"/>
      <c r="GW143" s="236"/>
      <c r="GX143" s="236"/>
      <c r="GY143" s="236"/>
      <c r="GZ143" s="236"/>
      <c r="HA143" s="236"/>
      <c r="HB143" s="236"/>
      <c r="HC143" s="236"/>
      <c r="HD143" s="236"/>
      <c r="HE143" s="236"/>
      <c r="HF143" s="236"/>
      <c r="HG143" s="236"/>
      <c r="HH143" s="236"/>
      <c r="HI143" s="236"/>
      <c r="HJ143" s="236"/>
      <c r="HK143" s="236"/>
      <c r="HL143" s="236"/>
      <c r="HM143" s="236"/>
      <c r="HN143" s="236"/>
      <c r="HO143" s="236"/>
      <c r="HP143" s="236"/>
      <c r="HQ143" s="236"/>
      <c r="HR143" s="236"/>
      <c r="HS143" s="236"/>
      <c r="HT143" s="236"/>
      <c r="HU143" s="236"/>
      <c r="HV143" s="236"/>
      <c r="HW143" s="236"/>
      <c r="HX143" s="236"/>
      <c r="HY143" s="236"/>
      <c r="HZ143" s="236"/>
      <c r="IA143" s="236"/>
      <c r="IB143" s="236"/>
      <c r="IC143" s="236"/>
      <c r="ID143" s="236"/>
      <c r="IE143" s="236"/>
      <c r="IF143" s="236"/>
      <c r="IG143" s="236"/>
      <c r="IH143" s="236"/>
      <c r="II143" s="236"/>
      <c r="IJ143" s="236"/>
      <c r="IK143" s="236"/>
      <c r="IL143" s="236"/>
      <c r="IM143" s="236"/>
      <c r="IN143" s="236"/>
      <c r="IO143" s="236"/>
      <c r="IP143" s="236"/>
      <c r="IQ143" s="236"/>
      <c r="IR143" s="236"/>
      <c r="IS143" s="236"/>
      <c r="IT143" s="236"/>
      <c r="IU143" s="236"/>
      <c r="IV143" s="236"/>
      <c r="IW143" s="236"/>
    </row>
    <row r="144" spans="1:257" x14ac:dyDescent="0.25">
      <c r="A144" s="560" t="s">
        <v>210</v>
      </c>
      <c r="B144" s="561"/>
      <c r="C144" s="562"/>
      <c r="D144" s="562"/>
      <c r="E144" s="562"/>
      <c r="F144" s="562"/>
      <c r="G144" s="562"/>
      <c r="H144" s="9"/>
      <c r="I144" s="565"/>
      <c r="K144" s="269"/>
      <c r="L144" s="269"/>
      <c r="M144" s="269"/>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6"/>
      <c r="AI144" s="236"/>
      <c r="AJ144" s="236"/>
      <c r="AK144" s="236"/>
      <c r="AL144" s="236"/>
      <c r="AM144" s="236"/>
      <c r="AN144" s="236"/>
      <c r="AO144" s="236"/>
      <c r="AP144" s="236"/>
      <c r="AQ144" s="236"/>
      <c r="AR144" s="236"/>
      <c r="AS144" s="236"/>
      <c r="AT144" s="236"/>
      <c r="AU144" s="236"/>
      <c r="AV144" s="236"/>
      <c r="AW144" s="236"/>
      <c r="AX144" s="236"/>
      <c r="AY144" s="236"/>
      <c r="AZ144" s="236"/>
      <c r="BA144" s="236"/>
      <c r="BB144" s="236"/>
      <c r="BC144" s="236"/>
      <c r="BD144" s="236"/>
      <c r="BE144" s="236"/>
      <c r="BF144" s="236"/>
      <c r="BG144" s="236"/>
      <c r="BH144" s="236"/>
      <c r="BI144" s="236"/>
      <c r="BJ144" s="236"/>
      <c r="BK144" s="236"/>
      <c r="BL144" s="236"/>
      <c r="BM144" s="236"/>
      <c r="BN144" s="236"/>
      <c r="BO144" s="236"/>
      <c r="BP144" s="236"/>
      <c r="BQ144" s="236"/>
      <c r="BR144" s="236"/>
      <c r="BS144" s="236"/>
      <c r="BT144" s="236"/>
      <c r="BU144" s="236"/>
      <c r="BV144" s="236"/>
      <c r="BW144" s="236"/>
      <c r="BX144" s="236"/>
      <c r="BY144" s="236"/>
      <c r="BZ144" s="236"/>
      <c r="CA144" s="236"/>
      <c r="CB144" s="236"/>
      <c r="CC144" s="236"/>
      <c r="CD144" s="236"/>
      <c r="CE144" s="236"/>
      <c r="CF144" s="236"/>
      <c r="CG144" s="236"/>
      <c r="CH144" s="236"/>
      <c r="CI144" s="236"/>
      <c r="CJ144" s="236"/>
      <c r="CK144" s="236"/>
      <c r="CL144" s="236"/>
      <c r="CM144" s="236"/>
      <c r="CN144" s="236"/>
      <c r="CO144" s="236"/>
      <c r="CP144" s="236"/>
      <c r="CQ144" s="236"/>
      <c r="CR144" s="236"/>
      <c r="CS144" s="236"/>
      <c r="CT144" s="236"/>
      <c r="CU144" s="236"/>
      <c r="CV144" s="236"/>
      <c r="CW144" s="236"/>
      <c r="CX144" s="236"/>
      <c r="CY144" s="236"/>
      <c r="CZ144" s="236"/>
      <c r="DA144" s="236"/>
      <c r="DB144" s="236"/>
      <c r="DC144" s="236"/>
      <c r="DD144" s="236"/>
      <c r="DE144" s="236"/>
      <c r="DF144" s="236"/>
      <c r="DG144" s="236"/>
      <c r="DH144" s="236"/>
      <c r="DI144" s="236"/>
      <c r="DJ144" s="236"/>
      <c r="DK144" s="236"/>
      <c r="DL144" s="236"/>
      <c r="DM144" s="236"/>
      <c r="DN144" s="236"/>
      <c r="DO144" s="236"/>
      <c r="DP144" s="236"/>
      <c r="DQ144" s="236"/>
      <c r="DR144" s="236"/>
      <c r="DS144" s="236"/>
      <c r="DT144" s="236"/>
      <c r="DU144" s="236"/>
      <c r="DV144" s="236"/>
      <c r="DW144" s="236"/>
      <c r="DX144" s="236"/>
      <c r="DY144" s="236"/>
      <c r="DZ144" s="236"/>
      <c r="EA144" s="236"/>
      <c r="EB144" s="236"/>
      <c r="EC144" s="236"/>
      <c r="ED144" s="236"/>
      <c r="EE144" s="236"/>
      <c r="EF144" s="236"/>
      <c r="EG144" s="236"/>
      <c r="EH144" s="236"/>
      <c r="EI144" s="236"/>
      <c r="EJ144" s="236"/>
      <c r="EK144" s="236"/>
      <c r="EL144" s="236"/>
      <c r="EM144" s="236"/>
      <c r="EN144" s="236"/>
      <c r="EO144" s="236"/>
      <c r="EP144" s="236"/>
      <c r="EQ144" s="236"/>
      <c r="ER144" s="236"/>
      <c r="ES144" s="236"/>
      <c r="ET144" s="236"/>
      <c r="EU144" s="236"/>
      <c r="EV144" s="236"/>
      <c r="EW144" s="236"/>
      <c r="EX144" s="236"/>
      <c r="EY144" s="236"/>
      <c r="EZ144" s="236"/>
      <c r="FA144" s="236"/>
      <c r="FB144" s="236"/>
      <c r="FC144" s="236"/>
      <c r="FD144" s="236"/>
      <c r="FE144" s="236"/>
      <c r="FF144" s="236"/>
      <c r="FG144" s="236"/>
      <c r="FH144" s="236"/>
      <c r="FI144" s="236"/>
      <c r="FJ144" s="236"/>
      <c r="FK144" s="236"/>
      <c r="FL144" s="236"/>
      <c r="FM144" s="236"/>
      <c r="FN144" s="236"/>
      <c r="FO144" s="236"/>
      <c r="FP144" s="236"/>
      <c r="FQ144" s="236"/>
      <c r="FR144" s="236"/>
      <c r="FS144" s="236"/>
      <c r="FT144" s="236"/>
      <c r="FU144" s="236"/>
      <c r="FV144" s="236"/>
      <c r="FW144" s="236"/>
      <c r="FX144" s="236"/>
      <c r="FY144" s="236"/>
      <c r="FZ144" s="236"/>
      <c r="GA144" s="236"/>
      <c r="GB144" s="236"/>
      <c r="GC144" s="236"/>
      <c r="GD144" s="236"/>
      <c r="GE144" s="236"/>
      <c r="GF144" s="236"/>
      <c r="GG144" s="236"/>
      <c r="GH144" s="236"/>
      <c r="GI144" s="236"/>
      <c r="GJ144" s="236"/>
      <c r="GK144" s="236"/>
      <c r="GL144" s="236"/>
      <c r="GM144" s="236"/>
      <c r="GN144" s="236"/>
      <c r="GO144" s="236"/>
      <c r="GP144" s="236"/>
      <c r="GQ144" s="236"/>
      <c r="GR144" s="236"/>
      <c r="GS144" s="236"/>
      <c r="GT144" s="236"/>
      <c r="GU144" s="236"/>
      <c r="GV144" s="236"/>
      <c r="GW144" s="236"/>
      <c r="GX144" s="236"/>
      <c r="GY144" s="236"/>
      <c r="GZ144" s="236"/>
      <c r="HA144" s="236"/>
      <c r="HB144" s="236"/>
      <c r="HC144" s="236"/>
      <c r="HD144" s="236"/>
      <c r="HE144" s="236"/>
      <c r="HF144" s="236"/>
      <c r="HG144" s="236"/>
      <c r="HH144" s="236"/>
      <c r="HI144" s="236"/>
      <c r="HJ144" s="236"/>
      <c r="HK144" s="236"/>
      <c r="HL144" s="236"/>
      <c r="HM144" s="236"/>
      <c r="HN144" s="236"/>
      <c r="HO144" s="236"/>
      <c r="HP144" s="236"/>
      <c r="HQ144" s="236"/>
      <c r="HR144" s="236"/>
      <c r="HS144" s="236"/>
      <c r="HT144" s="236"/>
      <c r="HU144" s="236"/>
      <c r="HV144" s="236"/>
      <c r="HW144" s="236"/>
      <c r="HX144" s="236"/>
      <c r="HY144" s="236"/>
      <c r="HZ144" s="236"/>
      <c r="IA144" s="236"/>
      <c r="IB144" s="236"/>
      <c r="IC144" s="236"/>
      <c r="ID144" s="236"/>
      <c r="IE144" s="236"/>
      <c r="IF144" s="236"/>
      <c r="IG144" s="236"/>
      <c r="IH144" s="236"/>
      <c r="II144" s="236"/>
      <c r="IJ144" s="236"/>
      <c r="IK144" s="236"/>
      <c r="IL144" s="236"/>
      <c r="IM144" s="236"/>
      <c r="IN144" s="236"/>
      <c r="IO144" s="236"/>
      <c r="IP144" s="236"/>
      <c r="IQ144" s="236"/>
      <c r="IR144" s="236"/>
      <c r="IS144" s="236"/>
      <c r="IT144" s="236"/>
      <c r="IU144" s="236"/>
      <c r="IV144" s="236"/>
      <c r="IW144" s="236"/>
    </row>
    <row r="145" spans="1:257" x14ac:dyDescent="0.25">
      <c r="A145" s="560" t="s">
        <v>64</v>
      </c>
      <c r="B145" s="561"/>
      <c r="C145" s="562"/>
      <c r="D145" s="562"/>
      <c r="E145" s="562"/>
      <c r="F145" s="562"/>
      <c r="G145" s="562"/>
      <c r="H145" s="9"/>
      <c r="I145" s="566"/>
      <c r="K145" s="269"/>
      <c r="L145" s="269"/>
      <c r="M145" s="269"/>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c r="BF145" s="236"/>
      <c r="BG145" s="236"/>
      <c r="BH145" s="236"/>
      <c r="BI145" s="236"/>
      <c r="BJ145" s="236"/>
      <c r="BK145" s="236"/>
      <c r="BL145" s="236"/>
      <c r="BM145" s="236"/>
      <c r="BN145" s="236"/>
      <c r="BO145" s="236"/>
      <c r="BP145" s="236"/>
      <c r="BQ145" s="236"/>
      <c r="BR145" s="236"/>
      <c r="BS145" s="236"/>
      <c r="BT145" s="236"/>
      <c r="BU145" s="236"/>
      <c r="BV145" s="236"/>
      <c r="BW145" s="236"/>
      <c r="BX145" s="236"/>
      <c r="BY145" s="236"/>
      <c r="BZ145" s="236"/>
      <c r="CA145" s="236"/>
      <c r="CB145" s="236"/>
      <c r="CC145" s="236"/>
      <c r="CD145" s="236"/>
      <c r="CE145" s="236"/>
      <c r="CF145" s="236"/>
      <c r="CG145" s="236"/>
      <c r="CH145" s="236"/>
      <c r="CI145" s="236"/>
      <c r="CJ145" s="236"/>
      <c r="CK145" s="236"/>
      <c r="CL145" s="236"/>
      <c r="CM145" s="236"/>
      <c r="CN145" s="236"/>
      <c r="CO145" s="236"/>
      <c r="CP145" s="236"/>
      <c r="CQ145" s="236"/>
      <c r="CR145" s="236"/>
      <c r="CS145" s="236"/>
      <c r="CT145" s="236"/>
      <c r="CU145" s="236"/>
      <c r="CV145" s="236"/>
      <c r="CW145" s="236"/>
      <c r="CX145" s="236"/>
      <c r="CY145" s="236"/>
      <c r="CZ145" s="236"/>
      <c r="DA145" s="236"/>
      <c r="DB145" s="236"/>
      <c r="DC145" s="236"/>
      <c r="DD145" s="236"/>
      <c r="DE145" s="236"/>
      <c r="DF145" s="236"/>
      <c r="DG145" s="236"/>
      <c r="DH145" s="236"/>
      <c r="DI145" s="236"/>
      <c r="DJ145" s="236"/>
      <c r="DK145" s="236"/>
      <c r="DL145" s="236"/>
      <c r="DM145" s="236"/>
      <c r="DN145" s="236"/>
      <c r="DO145" s="236"/>
      <c r="DP145" s="236"/>
      <c r="DQ145" s="236"/>
      <c r="DR145" s="236"/>
      <c r="DS145" s="236"/>
      <c r="DT145" s="236"/>
      <c r="DU145" s="236"/>
      <c r="DV145" s="236"/>
      <c r="DW145" s="236"/>
      <c r="DX145" s="236"/>
      <c r="DY145" s="236"/>
      <c r="DZ145" s="236"/>
      <c r="EA145" s="236"/>
      <c r="EB145" s="236"/>
      <c r="EC145" s="236"/>
      <c r="ED145" s="236"/>
      <c r="EE145" s="236"/>
      <c r="EF145" s="236"/>
      <c r="EG145" s="236"/>
      <c r="EH145" s="236"/>
      <c r="EI145" s="236"/>
      <c r="EJ145" s="236"/>
      <c r="EK145" s="236"/>
      <c r="EL145" s="236"/>
      <c r="EM145" s="236"/>
      <c r="EN145" s="236"/>
      <c r="EO145" s="236"/>
      <c r="EP145" s="236"/>
      <c r="EQ145" s="236"/>
      <c r="ER145" s="236"/>
      <c r="ES145" s="236"/>
      <c r="ET145" s="236"/>
      <c r="EU145" s="236"/>
      <c r="EV145" s="236"/>
      <c r="EW145" s="236"/>
      <c r="EX145" s="236"/>
      <c r="EY145" s="236"/>
      <c r="EZ145" s="236"/>
      <c r="FA145" s="236"/>
      <c r="FB145" s="236"/>
      <c r="FC145" s="236"/>
      <c r="FD145" s="236"/>
      <c r="FE145" s="236"/>
      <c r="FF145" s="236"/>
      <c r="FG145" s="236"/>
      <c r="FH145" s="236"/>
      <c r="FI145" s="236"/>
      <c r="FJ145" s="236"/>
      <c r="FK145" s="236"/>
      <c r="FL145" s="236"/>
      <c r="FM145" s="236"/>
      <c r="FN145" s="236"/>
      <c r="FO145" s="236"/>
      <c r="FP145" s="236"/>
      <c r="FQ145" s="236"/>
      <c r="FR145" s="236"/>
      <c r="FS145" s="236"/>
      <c r="FT145" s="236"/>
      <c r="FU145" s="236"/>
      <c r="FV145" s="236"/>
      <c r="FW145" s="236"/>
      <c r="FX145" s="236"/>
      <c r="FY145" s="236"/>
      <c r="FZ145" s="236"/>
      <c r="GA145" s="236"/>
      <c r="GB145" s="236"/>
      <c r="GC145" s="236"/>
      <c r="GD145" s="236"/>
      <c r="GE145" s="236"/>
      <c r="GF145" s="236"/>
      <c r="GG145" s="236"/>
      <c r="GH145" s="236"/>
      <c r="GI145" s="236"/>
      <c r="GJ145" s="236"/>
      <c r="GK145" s="236"/>
      <c r="GL145" s="236"/>
      <c r="GM145" s="236"/>
      <c r="GN145" s="236"/>
      <c r="GO145" s="236"/>
      <c r="GP145" s="236"/>
      <c r="GQ145" s="236"/>
      <c r="GR145" s="236"/>
      <c r="GS145" s="236"/>
      <c r="GT145" s="236"/>
      <c r="GU145" s="236"/>
      <c r="GV145" s="236"/>
      <c r="GW145" s="236"/>
      <c r="GX145" s="236"/>
      <c r="GY145" s="236"/>
      <c r="GZ145" s="236"/>
      <c r="HA145" s="236"/>
      <c r="HB145" s="236"/>
      <c r="HC145" s="236"/>
      <c r="HD145" s="236"/>
      <c r="HE145" s="236"/>
      <c r="HF145" s="236"/>
      <c r="HG145" s="236"/>
      <c r="HH145" s="236"/>
      <c r="HI145" s="236"/>
      <c r="HJ145" s="236"/>
      <c r="HK145" s="236"/>
      <c r="HL145" s="236"/>
      <c r="HM145" s="236"/>
      <c r="HN145" s="236"/>
      <c r="HO145" s="236"/>
      <c r="HP145" s="236"/>
      <c r="HQ145" s="236"/>
      <c r="HR145" s="236"/>
      <c r="HS145" s="236"/>
      <c r="HT145" s="236"/>
      <c r="HU145" s="236"/>
      <c r="HV145" s="236"/>
      <c r="HW145" s="236"/>
      <c r="HX145" s="236"/>
      <c r="HY145" s="236"/>
      <c r="HZ145" s="236"/>
      <c r="IA145" s="236"/>
      <c r="IB145" s="236"/>
      <c r="IC145" s="236"/>
      <c r="ID145" s="236"/>
      <c r="IE145" s="236"/>
      <c r="IF145" s="236"/>
      <c r="IG145" s="236"/>
      <c r="IH145" s="236"/>
      <c r="II145" s="236"/>
      <c r="IJ145" s="236"/>
      <c r="IK145" s="236"/>
      <c r="IL145" s="236"/>
      <c r="IM145" s="236"/>
      <c r="IN145" s="236"/>
      <c r="IO145" s="236"/>
      <c r="IP145" s="236"/>
      <c r="IQ145" s="236"/>
      <c r="IR145" s="236"/>
      <c r="IS145" s="236"/>
      <c r="IT145" s="236"/>
      <c r="IU145" s="236"/>
      <c r="IV145" s="236"/>
      <c r="IW145" s="236"/>
    </row>
    <row r="146" spans="1:257" ht="30.65" customHeight="1" x14ac:dyDescent="0.25">
      <c r="A146" s="560" t="s">
        <v>211</v>
      </c>
      <c r="B146" s="561"/>
      <c r="C146" s="562"/>
      <c r="D146" s="562"/>
      <c r="E146" s="562"/>
      <c r="F146" s="562"/>
      <c r="G146" s="562"/>
      <c r="H146" s="562"/>
      <c r="I146" s="563"/>
      <c r="J146" s="236"/>
      <c r="K146" s="269"/>
      <c r="L146" s="269"/>
      <c r="M146" s="269"/>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c r="BF146" s="236"/>
      <c r="BG146" s="236"/>
      <c r="BH146" s="236"/>
      <c r="BI146" s="236"/>
      <c r="BJ146" s="236"/>
      <c r="BK146" s="236"/>
      <c r="BL146" s="236"/>
      <c r="BM146" s="236"/>
      <c r="BN146" s="236"/>
      <c r="BO146" s="236"/>
      <c r="BP146" s="236"/>
      <c r="BQ146" s="236"/>
      <c r="BR146" s="236"/>
      <c r="BS146" s="236"/>
      <c r="BT146" s="236"/>
      <c r="BU146" s="236"/>
      <c r="BV146" s="236"/>
      <c r="BW146" s="236"/>
      <c r="BX146" s="236"/>
      <c r="BY146" s="236"/>
      <c r="BZ146" s="236"/>
      <c r="CA146" s="236"/>
      <c r="CB146" s="236"/>
      <c r="CC146" s="236"/>
      <c r="CD146" s="236"/>
      <c r="CE146" s="236"/>
      <c r="CF146" s="236"/>
      <c r="CG146" s="236"/>
      <c r="CH146" s="236"/>
      <c r="CI146" s="236"/>
      <c r="CJ146" s="236"/>
      <c r="CK146" s="236"/>
      <c r="CL146" s="236"/>
      <c r="CM146" s="236"/>
      <c r="CN146" s="236"/>
      <c r="CO146" s="236"/>
      <c r="CP146" s="236"/>
      <c r="CQ146" s="236"/>
      <c r="CR146" s="236"/>
      <c r="CS146" s="236"/>
      <c r="CT146" s="236"/>
      <c r="CU146" s="236"/>
      <c r="CV146" s="236"/>
      <c r="CW146" s="236"/>
      <c r="CX146" s="236"/>
      <c r="CY146" s="236"/>
      <c r="CZ146" s="236"/>
      <c r="DA146" s="236"/>
      <c r="DB146" s="236"/>
      <c r="DC146" s="236"/>
      <c r="DD146" s="236"/>
      <c r="DE146" s="236"/>
      <c r="DF146" s="236"/>
      <c r="DG146" s="236"/>
      <c r="DH146" s="236"/>
      <c r="DI146" s="236"/>
      <c r="DJ146" s="236"/>
      <c r="DK146" s="236"/>
      <c r="DL146" s="236"/>
      <c r="DM146" s="236"/>
      <c r="DN146" s="236"/>
      <c r="DO146" s="236"/>
      <c r="DP146" s="236"/>
      <c r="DQ146" s="236"/>
      <c r="DR146" s="236"/>
      <c r="DS146" s="236"/>
      <c r="DT146" s="236"/>
      <c r="DU146" s="236"/>
      <c r="DV146" s="236"/>
      <c r="DW146" s="236"/>
      <c r="DX146" s="236"/>
      <c r="DY146" s="236"/>
      <c r="DZ146" s="236"/>
      <c r="EA146" s="236"/>
      <c r="EB146" s="236"/>
      <c r="EC146" s="236"/>
      <c r="ED146" s="236"/>
      <c r="EE146" s="236"/>
      <c r="EF146" s="236"/>
      <c r="EG146" s="236"/>
      <c r="EH146" s="236"/>
      <c r="EI146" s="236"/>
      <c r="EJ146" s="236"/>
      <c r="EK146" s="236"/>
      <c r="EL146" s="236"/>
      <c r="EM146" s="236"/>
      <c r="EN146" s="236"/>
      <c r="EO146" s="236"/>
      <c r="EP146" s="236"/>
      <c r="EQ146" s="236"/>
      <c r="ER146" s="236"/>
      <c r="ES146" s="236"/>
      <c r="ET146" s="236"/>
      <c r="EU146" s="236"/>
      <c r="EV146" s="236"/>
      <c r="EW146" s="236"/>
      <c r="EX146" s="236"/>
      <c r="EY146" s="236"/>
      <c r="EZ146" s="236"/>
      <c r="FA146" s="236"/>
      <c r="FB146" s="236"/>
      <c r="FC146" s="236"/>
      <c r="FD146" s="236"/>
      <c r="FE146" s="236"/>
      <c r="FF146" s="236"/>
      <c r="FG146" s="236"/>
      <c r="FH146" s="236"/>
      <c r="FI146" s="236"/>
      <c r="FJ146" s="236"/>
      <c r="FK146" s="236"/>
      <c r="FL146" s="236"/>
      <c r="FM146" s="236"/>
      <c r="FN146" s="236"/>
      <c r="FO146" s="236"/>
      <c r="FP146" s="236"/>
      <c r="FQ146" s="236"/>
      <c r="FR146" s="236"/>
      <c r="FS146" s="236"/>
      <c r="FT146" s="236"/>
      <c r="FU146" s="236"/>
      <c r="FV146" s="236"/>
      <c r="FW146" s="236"/>
      <c r="FX146" s="236"/>
      <c r="FY146" s="236"/>
      <c r="FZ146" s="236"/>
      <c r="GA146" s="236"/>
      <c r="GB146" s="236"/>
      <c r="GC146" s="236"/>
      <c r="GD146" s="236"/>
      <c r="GE146" s="236"/>
      <c r="GF146" s="236"/>
      <c r="GG146" s="236"/>
      <c r="GH146" s="236"/>
      <c r="GI146" s="236"/>
      <c r="GJ146" s="236"/>
      <c r="GK146" s="236"/>
      <c r="GL146" s="236"/>
      <c r="GM146" s="236"/>
      <c r="GN146" s="236"/>
      <c r="GO146" s="236"/>
      <c r="GP146" s="236"/>
      <c r="GQ146" s="236"/>
      <c r="GR146" s="236"/>
      <c r="GS146" s="236"/>
      <c r="GT146" s="236"/>
      <c r="GU146" s="236"/>
      <c r="GV146" s="236"/>
      <c r="GW146" s="236"/>
      <c r="GX146" s="236"/>
      <c r="GY146" s="236"/>
      <c r="GZ146" s="236"/>
      <c r="HA146" s="236"/>
      <c r="HB146" s="236"/>
      <c r="HC146" s="236"/>
      <c r="HD146" s="236"/>
      <c r="HE146" s="236"/>
      <c r="HF146" s="236"/>
      <c r="HG146" s="236"/>
      <c r="HH146" s="236"/>
      <c r="HI146" s="236"/>
      <c r="HJ146" s="236"/>
      <c r="HK146" s="236"/>
      <c r="HL146" s="236"/>
      <c r="HM146" s="236"/>
      <c r="HN146" s="236"/>
      <c r="HO146" s="236"/>
      <c r="HP146" s="236"/>
      <c r="HQ146" s="236"/>
      <c r="HR146" s="236"/>
      <c r="HS146" s="236"/>
      <c r="HT146" s="236"/>
      <c r="HU146" s="236"/>
      <c r="HV146" s="236"/>
      <c r="HW146" s="236"/>
      <c r="HX146" s="236"/>
      <c r="HY146" s="236"/>
      <c r="HZ146" s="236"/>
      <c r="IA146" s="236"/>
      <c r="IB146" s="236"/>
      <c r="IC146" s="236"/>
      <c r="ID146" s="236"/>
      <c r="IE146" s="236"/>
      <c r="IF146" s="236"/>
      <c r="IG146" s="236"/>
      <c r="IH146" s="236"/>
      <c r="II146" s="236"/>
      <c r="IJ146" s="236"/>
      <c r="IK146" s="236"/>
      <c r="IL146" s="236"/>
      <c r="IM146" s="236"/>
      <c r="IN146" s="236"/>
      <c r="IO146" s="236"/>
      <c r="IP146" s="236"/>
      <c r="IQ146" s="236"/>
      <c r="IR146" s="236"/>
      <c r="IS146" s="236"/>
      <c r="IT146" s="236"/>
      <c r="IU146" s="236"/>
      <c r="IV146" s="236"/>
      <c r="IW146" s="236"/>
    </row>
    <row r="147" spans="1:257" x14ac:dyDescent="0.25">
      <c r="A147" s="560" t="s">
        <v>212</v>
      </c>
      <c r="B147" s="561"/>
      <c r="C147" s="562"/>
      <c r="D147" s="562"/>
      <c r="E147" s="562"/>
      <c r="F147" s="562"/>
      <c r="G147" s="562"/>
      <c r="H147" s="562"/>
      <c r="I147" s="563"/>
      <c r="J147" s="236"/>
      <c r="K147" s="269"/>
      <c r="L147" s="269"/>
      <c r="M147" s="269"/>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6"/>
      <c r="BA147" s="236"/>
      <c r="BB147" s="236"/>
      <c r="BC147" s="236"/>
      <c r="BD147" s="236"/>
      <c r="BE147" s="236"/>
      <c r="BF147" s="236"/>
      <c r="BG147" s="236"/>
      <c r="BH147" s="236"/>
      <c r="BI147" s="236"/>
      <c r="BJ147" s="236"/>
      <c r="BK147" s="236"/>
      <c r="BL147" s="236"/>
      <c r="BM147" s="236"/>
      <c r="BN147" s="236"/>
      <c r="BO147" s="236"/>
      <c r="BP147" s="236"/>
      <c r="BQ147" s="236"/>
      <c r="BR147" s="236"/>
      <c r="BS147" s="236"/>
      <c r="BT147" s="236"/>
      <c r="BU147" s="236"/>
      <c r="BV147" s="236"/>
      <c r="BW147" s="236"/>
      <c r="BX147" s="236"/>
      <c r="BY147" s="236"/>
      <c r="BZ147" s="236"/>
      <c r="CA147" s="236"/>
      <c r="CB147" s="236"/>
      <c r="CC147" s="236"/>
      <c r="CD147" s="236"/>
      <c r="CE147" s="236"/>
      <c r="CF147" s="236"/>
      <c r="CG147" s="236"/>
      <c r="CH147" s="236"/>
      <c r="CI147" s="236"/>
      <c r="CJ147" s="236"/>
      <c r="CK147" s="236"/>
      <c r="CL147" s="236"/>
      <c r="CM147" s="236"/>
      <c r="CN147" s="236"/>
      <c r="CO147" s="236"/>
      <c r="CP147" s="236"/>
      <c r="CQ147" s="236"/>
      <c r="CR147" s="236"/>
      <c r="CS147" s="236"/>
      <c r="CT147" s="236"/>
      <c r="CU147" s="236"/>
      <c r="CV147" s="236"/>
      <c r="CW147" s="236"/>
      <c r="CX147" s="236"/>
      <c r="CY147" s="236"/>
      <c r="CZ147" s="236"/>
      <c r="DA147" s="236"/>
      <c r="DB147" s="236"/>
      <c r="DC147" s="236"/>
      <c r="DD147" s="236"/>
      <c r="DE147" s="236"/>
      <c r="DF147" s="236"/>
      <c r="DG147" s="236"/>
      <c r="DH147" s="236"/>
      <c r="DI147" s="236"/>
      <c r="DJ147" s="236"/>
      <c r="DK147" s="236"/>
      <c r="DL147" s="236"/>
      <c r="DM147" s="236"/>
      <c r="DN147" s="236"/>
      <c r="DO147" s="236"/>
      <c r="DP147" s="236"/>
      <c r="DQ147" s="236"/>
      <c r="DR147" s="236"/>
      <c r="DS147" s="236"/>
      <c r="DT147" s="236"/>
      <c r="DU147" s="236"/>
      <c r="DV147" s="236"/>
      <c r="DW147" s="236"/>
      <c r="DX147" s="236"/>
      <c r="DY147" s="236"/>
      <c r="DZ147" s="236"/>
      <c r="EA147" s="236"/>
      <c r="EB147" s="236"/>
      <c r="EC147" s="236"/>
      <c r="ED147" s="236"/>
      <c r="EE147" s="236"/>
      <c r="EF147" s="236"/>
      <c r="EG147" s="236"/>
      <c r="EH147" s="236"/>
      <c r="EI147" s="236"/>
      <c r="EJ147" s="236"/>
      <c r="EK147" s="236"/>
      <c r="EL147" s="236"/>
      <c r="EM147" s="236"/>
      <c r="EN147" s="236"/>
      <c r="EO147" s="236"/>
      <c r="EP147" s="236"/>
      <c r="EQ147" s="236"/>
      <c r="ER147" s="236"/>
      <c r="ES147" s="236"/>
      <c r="ET147" s="236"/>
      <c r="EU147" s="236"/>
      <c r="EV147" s="236"/>
      <c r="EW147" s="236"/>
      <c r="EX147" s="236"/>
      <c r="EY147" s="236"/>
      <c r="EZ147" s="236"/>
      <c r="FA147" s="236"/>
      <c r="FB147" s="236"/>
      <c r="FC147" s="236"/>
      <c r="FD147" s="236"/>
      <c r="FE147" s="236"/>
      <c r="FF147" s="236"/>
      <c r="FG147" s="236"/>
      <c r="FH147" s="236"/>
      <c r="FI147" s="236"/>
      <c r="FJ147" s="236"/>
      <c r="FK147" s="236"/>
      <c r="FL147" s="236"/>
      <c r="FM147" s="236"/>
      <c r="FN147" s="236"/>
      <c r="FO147" s="236"/>
      <c r="FP147" s="236"/>
      <c r="FQ147" s="236"/>
      <c r="FR147" s="236"/>
      <c r="FS147" s="236"/>
      <c r="FT147" s="236"/>
      <c r="FU147" s="236"/>
      <c r="FV147" s="236"/>
      <c r="FW147" s="236"/>
      <c r="FX147" s="236"/>
      <c r="FY147" s="236"/>
      <c r="FZ147" s="236"/>
      <c r="GA147" s="236"/>
      <c r="GB147" s="236"/>
      <c r="GC147" s="236"/>
      <c r="GD147" s="236"/>
      <c r="GE147" s="236"/>
      <c r="GF147" s="236"/>
      <c r="GG147" s="236"/>
      <c r="GH147" s="236"/>
      <c r="GI147" s="236"/>
      <c r="GJ147" s="236"/>
      <c r="GK147" s="236"/>
      <c r="GL147" s="236"/>
      <c r="GM147" s="236"/>
      <c r="GN147" s="236"/>
      <c r="GO147" s="236"/>
      <c r="GP147" s="236"/>
      <c r="GQ147" s="236"/>
      <c r="GR147" s="236"/>
      <c r="GS147" s="236"/>
      <c r="GT147" s="236"/>
      <c r="GU147" s="236"/>
      <c r="GV147" s="236"/>
      <c r="GW147" s="236"/>
      <c r="GX147" s="236"/>
      <c r="GY147" s="236"/>
      <c r="GZ147" s="236"/>
      <c r="HA147" s="236"/>
      <c r="HB147" s="236"/>
      <c r="HC147" s="236"/>
      <c r="HD147" s="236"/>
      <c r="HE147" s="236"/>
      <c r="HF147" s="236"/>
      <c r="HG147" s="236"/>
      <c r="HH147" s="236"/>
      <c r="HI147" s="236"/>
      <c r="HJ147" s="236"/>
      <c r="HK147" s="236"/>
      <c r="HL147" s="236"/>
      <c r="HM147" s="236"/>
      <c r="HN147" s="236"/>
      <c r="HO147" s="236"/>
      <c r="HP147" s="236"/>
      <c r="HQ147" s="236"/>
      <c r="HR147" s="236"/>
      <c r="HS147" s="236"/>
      <c r="HT147" s="236"/>
      <c r="HU147" s="236"/>
      <c r="HV147" s="236"/>
      <c r="HW147" s="236"/>
      <c r="HX147" s="236"/>
      <c r="HY147" s="236"/>
      <c r="HZ147" s="236"/>
      <c r="IA147" s="236"/>
      <c r="IB147" s="236"/>
      <c r="IC147" s="236"/>
      <c r="ID147" s="236"/>
      <c r="IE147" s="236"/>
      <c r="IF147" s="236"/>
      <c r="IG147" s="236"/>
      <c r="IH147" s="236"/>
      <c r="II147" s="236"/>
      <c r="IJ147" s="236"/>
      <c r="IK147" s="236"/>
      <c r="IL147" s="236"/>
      <c r="IM147" s="236"/>
      <c r="IN147" s="236"/>
      <c r="IO147" s="236"/>
      <c r="IP147" s="236"/>
      <c r="IQ147" s="236"/>
      <c r="IR147" s="236"/>
      <c r="IS147" s="236"/>
      <c r="IT147" s="236"/>
      <c r="IU147" s="236"/>
      <c r="IV147" s="236"/>
      <c r="IW147" s="236"/>
    </row>
    <row r="148" spans="1:257" x14ac:dyDescent="0.25">
      <c r="A148" s="560" t="s">
        <v>213</v>
      </c>
      <c r="B148" s="561"/>
      <c r="C148" s="562"/>
      <c r="D148" s="562"/>
      <c r="E148" s="562"/>
      <c r="F148" s="562"/>
      <c r="G148" s="562"/>
      <c r="H148" s="562"/>
      <c r="I148" s="563"/>
      <c r="J148" s="236"/>
      <c r="K148" s="269"/>
      <c r="L148" s="269"/>
      <c r="M148" s="269"/>
      <c r="N148" s="236"/>
      <c r="O148" s="236"/>
      <c r="P148" s="236"/>
      <c r="Q148" s="236"/>
      <c r="R148" s="236"/>
      <c r="S148" s="236"/>
      <c r="T148" s="236"/>
      <c r="U148" s="236"/>
      <c r="V148" s="236"/>
      <c r="W148" s="236"/>
      <c r="X148" s="236"/>
      <c r="Y148" s="236"/>
      <c r="Z148" s="236"/>
      <c r="AA148" s="236"/>
      <c r="AB148" s="236"/>
      <c r="AC148" s="236"/>
      <c r="AD148" s="236"/>
      <c r="AE148" s="236"/>
      <c r="AF148" s="236"/>
      <c r="AG148" s="236"/>
      <c r="AH148" s="236"/>
      <c r="AI148" s="236"/>
      <c r="AJ148" s="236"/>
      <c r="AK148" s="236"/>
      <c r="AL148" s="236"/>
      <c r="AM148" s="236"/>
      <c r="AN148" s="236"/>
      <c r="AO148" s="236"/>
      <c r="AP148" s="236"/>
      <c r="AQ148" s="236"/>
      <c r="AR148" s="236"/>
      <c r="AS148" s="236"/>
      <c r="AT148" s="236"/>
      <c r="AU148" s="236"/>
      <c r="AV148" s="236"/>
      <c r="AW148" s="236"/>
      <c r="AX148" s="236"/>
      <c r="AY148" s="236"/>
      <c r="AZ148" s="236"/>
      <c r="BA148" s="236"/>
      <c r="BB148" s="236"/>
      <c r="BC148" s="236"/>
      <c r="BD148" s="236"/>
      <c r="BE148" s="236"/>
      <c r="BF148" s="236"/>
      <c r="BG148" s="236"/>
      <c r="BH148" s="236"/>
      <c r="BI148" s="236"/>
      <c r="BJ148" s="236"/>
      <c r="BK148" s="236"/>
      <c r="BL148" s="236"/>
      <c r="BM148" s="236"/>
      <c r="BN148" s="236"/>
      <c r="BO148" s="236"/>
      <c r="BP148" s="236"/>
      <c r="BQ148" s="236"/>
      <c r="BR148" s="236"/>
      <c r="BS148" s="236"/>
      <c r="BT148" s="236"/>
      <c r="BU148" s="236"/>
      <c r="BV148" s="236"/>
      <c r="BW148" s="236"/>
      <c r="BX148" s="236"/>
      <c r="BY148" s="236"/>
      <c r="BZ148" s="236"/>
      <c r="CA148" s="236"/>
      <c r="CB148" s="236"/>
      <c r="CC148" s="236"/>
      <c r="CD148" s="236"/>
      <c r="CE148" s="236"/>
      <c r="CF148" s="236"/>
      <c r="CG148" s="236"/>
      <c r="CH148" s="236"/>
      <c r="CI148" s="236"/>
      <c r="CJ148" s="236"/>
      <c r="CK148" s="236"/>
      <c r="CL148" s="236"/>
      <c r="CM148" s="236"/>
      <c r="CN148" s="236"/>
      <c r="CO148" s="236"/>
      <c r="CP148" s="236"/>
      <c r="CQ148" s="236"/>
      <c r="CR148" s="236"/>
      <c r="CS148" s="236"/>
      <c r="CT148" s="236"/>
      <c r="CU148" s="236"/>
      <c r="CV148" s="236"/>
      <c r="CW148" s="236"/>
      <c r="CX148" s="236"/>
      <c r="CY148" s="236"/>
      <c r="CZ148" s="236"/>
      <c r="DA148" s="236"/>
      <c r="DB148" s="236"/>
      <c r="DC148" s="236"/>
      <c r="DD148" s="236"/>
      <c r="DE148" s="236"/>
      <c r="DF148" s="236"/>
      <c r="DG148" s="236"/>
      <c r="DH148" s="236"/>
      <c r="DI148" s="236"/>
      <c r="DJ148" s="236"/>
      <c r="DK148" s="236"/>
      <c r="DL148" s="236"/>
      <c r="DM148" s="236"/>
      <c r="DN148" s="236"/>
      <c r="DO148" s="236"/>
      <c r="DP148" s="236"/>
      <c r="DQ148" s="236"/>
      <c r="DR148" s="236"/>
      <c r="DS148" s="236"/>
      <c r="DT148" s="236"/>
      <c r="DU148" s="236"/>
      <c r="DV148" s="236"/>
      <c r="DW148" s="236"/>
      <c r="DX148" s="236"/>
      <c r="DY148" s="236"/>
      <c r="DZ148" s="236"/>
      <c r="EA148" s="236"/>
      <c r="EB148" s="236"/>
      <c r="EC148" s="236"/>
      <c r="ED148" s="236"/>
      <c r="EE148" s="236"/>
      <c r="EF148" s="236"/>
      <c r="EG148" s="236"/>
      <c r="EH148" s="236"/>
      <c r="EI148" s="236"/>
      <c r="EJ148" s="236"/>
      <c r="EK148" s="236"/>
      <c r="EL148" s="236"/>
      <c r="EM148" s="236"/>
      <c r="EN148" s="236"/>
      <c r="EO148" s="236"/>
      <c r="EP148" s="236"/>
      <c r="EQ148" s="236"/>
      <c r="ER148" s="236"/>
      <c r="ES148" s="236"/>
      <c r="ET148" s="236"/>
      <c r="EU148" s="236"/>
      <c r="EV148" s="236"/>
      <c r="EW148" s="236"/>
      <c r="EX148" s="236"/>
      <c r="EY148" s="236"/>
      <c r="EZ148" s="236"/>
      <c r="FA148" s="236"/>
      <c r="FB148" s="236"/>
      <c r="FC148" s="236"/>
      <c r="FD148" s="236"/>
      <c r="FE148" s="236"/>
      <c r="FF148" s="236"/>
      <c r="FG148" s="236"/>
      <c r="FH148" s="236"/>
      <c r="FI148" s="236"/>
      <c r="FJ148" s="236"/>
      <c r="FK148" s="236"/>
      <c r="FL148" s="236"/>
      <c r="FM148" s="236"/>
      <c r="FN148" s="236"/>
      <c r="FO148" s="236"/>
      <c r="FP148" s="236"/>
      <c r="FQ148" s="236"/>
      <c r="FR148" s="236"/>
      <c r="FS148" s="236"/>
      <c r="FT148" s="236"/>
      <c r="FU148" s="236"/>
      <c r="FV148" s="236"/>
      <c r="FW148" s="236"/>
      <c r="FX148" s="236"/>
      <c r="FY148" s="236"/>
      <c r="FZ148" s="236"/>
      <c r="GA148" s="236"/>
      <c r="GB148" s="236"/>
      <c r="GC148" s="236"/>
      <c r="GD148" s="236"/>
      <c r="GE148" s="236"/>
      <c r="GF148" s="236"/>
      <c r="GG148" s="236"/>
      <c r="GH148" s="236"/>
      <c r="GI148" s="236"/>
      <c r="GJ148" s="236"/>
      <c r="GK148" s="236"/>
      <c r="GL148" s="236"/>
      <c r="GM148" s="236"/>
      <c r="GN148" s="236"/>
      <c r="GO148" s="236"/>
      <c r="GP148" s="236"/>
      <c r="GQ148" s="236"/>
      <c r="GR148" s="236"/>
      <c r="GS148" s="236"/>
      <c r="GT148" s="236"/>
      <c r="GU148" s="236"/>
      <c r="GV148" s="236"/>
      <c r="GW148" s="236"/>
      <c r="GX148" s="236"/>
      <c r="GY148" s="236"/>
      <c r="GZ148" s="236"/>
      <c r="HA148" s="236"/>
      <c r="HB148" s="236"/>
      <c r="HC148" s="236"/>
      <c r="HD148" s="236"/>
      <c r="HE148" s="236"/>
      <c r="HF148" s="236"/>
      <c r="HG148" s="236"/>
      <c r="HH148" s="236"/>
      <c r="HI148" s="236"/>
      <c r="HJ148" s="236"/>
      <c r="HK148" s="236"/>
      <c r="HL148" s="236"/>
      <c r="HM148" s="236"/>
      <c r="HN148" s="236"/>
      <c r="HO148" s="236"/>
      <c r="HP148" s="236"/>
      <c r="HQ148" s="236"/>
      <c r="HR148" s="236"/>
      <c r="HS148" s="236"/>
      <c r="HT148" s="236"/>
      <c r="HU148" s="236"/>
      <c r="HV148" s="236"/>
      <c r="HW148" s="236"/>
      <c r="HX148" s="236"/>
      <c r="HY148" s="236"/>
      <c r="HZ148" s="236"/>
      <c r="IA148" s="236"/>
      <c r="IB148" s="236"/>
      <c r="IC148" s="236"/>
      <c r="ID148" s="236"/>
      <c r="IE148" s="236"/>
      <c r="IF148" s="236"/>
      <c r="IG148" s="236"/>
      <c r="IH148" s="236"/>
      <c r="II148" s="236"/>
      <c r="IJ148" s="236"/>
      <c r="IK148" s="236"/>
      <c r="IL148" s="236"/>
      <c r="IM148" s="236"/>
      <c r="IN148" s="236"/>
      <c r="IO148" s="236"/>
      <c r="IP148" s="236"/>
      <c r="IQ148" s="236"/>
      <c r="IR148" s="236"/>
      <c r="IS148" s="236"/>
      <c r="IT148" s="236"/>
      <c r="IU148" s="236"/>
      <c r="IV148" s="236"/>
      <c r="IW148" s="236"/>
    </row>
    <row r="149" spans="1:257" x14ac:dyDescent="0.25">
      <c r="A149" s="696" t="s">
        <v>214</v>
      </c>
      <c r="B149" s="697"/>
      <c r="C149" s="697"/>
      <c r="D149" s="697"/>
      <c r="E149" s="697"/>
      <c r="F149" s="697"/>
      <c r="G149" s="697"/>
      <c r="H149" s="697"/>
      <c r="I149" s="698"/>
      <c r="J149" s="236"/>
      <c r="K149" s="269"/>
      <c r="L149" s="269"/>
      <c r="M149" s="269"/>
      <c r="N149" s="236"/>
      <c r="O149" s="236"/>
      <c r="P149" s="236"/>
      <c r="Q149" s="236"/>
      <c r="R149" s="236"/>
      <c r="S149" s="236"/>
      <c r="T149" s="236"/>
      <c r="U149" s="236"/>
      <c r="V149" s="236"/>
      <c r="W149" s="236"/>
      <c r="X149" s="236"/>
      <c r="Y149" s="236"/>
      <c r="Z149" s="236"/>
      <c r="AA149" s="236"/>
      <c r="AB149" s="236"/>
      <c r="AC149" s="236"/>
      <c r="AD149" s="236"/>
      <c r="AE149" s="236"/>
      <c r="AF149" s="236"/>
      <c r="AG149" s="236"/>
      <c r="AH149" s="236"/>
      <c r="AI149" s="236"/>
      <c r="AJ149" s="236"/>
      <c r="AK149" s="236"/>
      <c r="AL149" s="236"/>
      <c r="AM149" s="236"/>
      <c r="AN149" s="236"/>
      <c r="AO149" s="236"/>
      <c r="AP149" s="236"/>
      <c r="AQ149" s="236"/>
      <c r="AR149" s="236"/>
      <c r="AS149" s="236"/>
      <c r="AT149" s="236"/>
      <c r="AU149" s="236"/>
      <c r="AV149" s="236"/>
      <c r="AW149" s="236"/>
      <c r="AX149" s="236"/>
      <c r="AY149" s="236"/>
      <c r="AZ149" s="236"/>
      <c r="BA149" s="236"/>
      <c r="BB149" s="236"/>
      <c r="BC149" s="236"/>
      <c r="BD149" s="236"/>
      <c r="BE149" s="236"/>
      <c r="BF149" s="236"/>
      <c r="BG149" s="236"/>
      <c r="BH149" s="236"/>
      <c r="BI149" s="236"/>
      <c r="BJ149" s="236"/>
      <c r="BK149" s="236"/>
      <c r="BL149" s="236"/>
      <c r="BM149" s="236"/>
      <c r="BN149" s="236"/>
      <c r="BO149" s="236"/>
      <c r="BP149" s="236"/>
      <c r="BQ149" s="236"/>
      <c r="BR149" s="236"/>
      <c r="BS149" s="236"/>
      <c r="BT149" s="236"/>
      <c r="BU149" s="236"/>
      <c r="BV149" s="236"/>
      <c r="BW149" s="236"/>
      <c r="BX149" s="236"/>
      <c r="BY149" s="236"/>
      <c r="BZ149" s="236"/>
      <c r="CA149" s="236"/>
      <c r="CB149" s="236"/>
      <c r="CC149" s="236"/>
      <c r="CD149" s="236"/>
      <c r="CE149" s="236"/>
      <c r="CF149" s="236"/>
      <c r="CG149" s="236"/>
      <c r="CH149" s="236"/>
      <c r="CI149" s="236"/>
      <c r="CJ149" s="236"/>
      <c r="CK149" s="236"/>
      <c r="CL149" s="236"/>
      <c r="CM149" s="236"/>
      <c r="CN149" s="236"/>
      <c r="CO149" s="236"/>
      <c r="CP149" s="236"/>
      <c r="CQ149" s="236"/>
      <c r="CR149" s="236"/>
      <c r="CS149" s="236"/>
      <c r="CT149" s="236"/>
      <c r="CU149" s="236"/>
      <c r="CV149" s="236"/>
      <c r="CW149" s="236"/>
      <c r="CX149" s="236"/>
      <c r="CY149" s="236"/>
      <c r="CZ149" s="236"/>
      <c r="DA149" s="236"/>
      <c r="DB149" s="236"/>
      <c r="DC149" s="236"/>
      <c r="DD149" s="236"/>
      <c r="DE149" s="236"/>
      <c r="DF149" s="236"/>
      <c r="DG149" s="236"/>
      <c r="DH149" s="236"/>
      <c r="DI149" s="236"/>
      <c r="DJ149" s="236"/>
      <c r="DK149" s="236"/>
      <c r="DL149" s="236"/>
      <c r="DM149" s="236"/>
      <c r="DN149" s="236"/>
      <c r="DO149" s="236"/>
      <c r="DP149" s="236"/>
      <c r="DQ149" s="236"/>
      <c r="DR149" s="236"/>
      <c r="DS149" s="236"/>
      <c r="DT149" s="236"/>
      <c r="DU149" s="236"/>
      <c r="DV149" s="236"/>
      <c r="DW149" s="236"/>
      <c r="DX149" s="236"/>
      <c r="DY149" s="236"/>
      <c r="DZ149" s="236"/>
      <c r="EA149" s="236"/>
      <c r="EB149" s="236"/>
      <c r="EC149" s="236"/>
      <c r="ED149" s="236"/>
      <c r="EE149" s="236"/>
      <c r="EF149" s="236"/>
      <c r="EG149" s="236"/>
      <c r="EH149" s="236"/>
      <c r="EI149" s="236"/>
      <c r="EJ149" s="236"/>
      <c r="EK149" s="236"/>
      <c r="EL149" s="236"/>
      <c r="EM149" s="236"/>
      <c r="EN149" s="236"/>
      <c r="EO149" s="236"/>
      <c r="EP149" s="236"/>
      <c r="EQ149" s="236"/>
      <c r="ER149" s="236"/>
      <c r="ES149" s="236"/>
      <c r="ET149" s="236"/>
      <c r="EU149" s="236"/>
      <c r="EV149" s="236"/>
      <c r="EW149" s="236"/>
      <c r="EX149" s="236"/>
      <c r="EY149" s="236"/>
      <c r="EZ149" s="236"/>
      <c r="FA149" s="236"/>
      <c r="FB149" s="236"/>
      <c r="FC149" s="236"/>
      <c r="FD149" s="236"/>
      <c r="FE149" s="236"/>
      <c r="FF149" s="236"/>
      <c r="FG149" s="236"/>
      <c r="FH149" s="236"/>
      <c r="FI149" s="236"/>
      <c r="FJ149" s="236"/>
      <c r="FK149" s="236"/>
      <c r="FL149" s="236"/>
      <c r="FM149" s="236"/>
      <c r="FN149" s="236"/>
      <c r="FO149" s="236"/>
      <c r="FP149" s="236"/>
      <c r="FQ149" s="236"/>
      <c r="FR149" s="236"/>
      <c r="FS149" s="236"/>
      <c r="FT149" s="236"/>
      <c r="FU149" s="236"/>
      <c r="FV149" s="236"/>
      <c r="FW149" s="236"/>
      <c r="FX149" s="236"/>
      <c r="FY149" s="236"/>
      <c r="FZ149" s="236"/>
      <c r="GA149" s="236"/>
      <c r="GB149" s="236"/>
      <c r="GC149" s="236"/>
      <c r="GD149" s="236"/>
      <c r="GE149" s="236"/>
      <c r="GF149" s="236"/>
      <c r="GG149" s="236"/>
      <c r="GH149" s="236"/>
      <c r="GI149" s="236"/>
      <c r="GJ149" s="236"/>
      <c r="GK149" s="236"/>
      <c r="GL149" s="236"/>
      <c r="GM149" s="236"/>
      <c r="GN149" s="236"/>
      <c r="GO149" s="236"/>
      <c r="GP149" s="236"/>
      <c r="GQ149" s="236"/>
      <c r="GR149" s="236"/>
      <c r="GS149" s="236"/>
      <c r="GT149" s="236"/>
      <c r="GU149" s="236"/>
      <c r="GV149" s="236"/>
      <c r="GW149" s="236"/>
      <c r="GX149" s="236"/>
      <c r="GY149" s="236"/>
      <c r="GZ149" s="236"/>
      <c r="HA149" s="236"/>
      <c r="HB149" s="236"/>
      <c r="HC149" s="236"/>
      <c r="HD149" s="236"/>
      <c r="HE149" s="236"/>
      <c r="HF149" s="236"/>
      <c r="HG149" s="236"/>
      <c r="HH149" s="236"/>
      <c r="HI149" s="236"/>
      <c r="HJ149" s="236"/>
      <c r="HK149" s="236"/>
      <c r="HL149" s="236"/>
      <c r="HM149" s="236"/>
      <c r="HN149" s="236"/>
      <c r="HO149" s="236"/>
      <c r="HP149" s="236"/>
      <c r="HQ149" s="236"/>
      <c r="HR149" s="236"/>
      <c r="HS149" s="236"/>
      <c r="HT149" s="236"/>
      <c r="HU149" s="236"/>
      <c r="HV149" s="236"/>
      <c r="HW149" s="236"/>
      <c r="HX149" s="236"/>
      <c r="HY149" s="236"/>
      <c r="HZ149" s="236"/>
      <c r="IA149" s="236"/>
      <c r="IB149" s="236"/>
      <c r="IC149" s="236"/>
      <c r="ID149" s="236"/>
      <c r="IE149" s="236"/>
      <c r="IF149" s="236"/>
      <c r="IG149" s="236"/>
      <c r="IH149" s="236"/>
      <c r="II149" s="236"/>
      <c r="IJ149" s="236"/>
      <c r="IK149" s="236"/>
      <c r="IL149" s="236"/>
      <c r="IM149" s="236"/>
      <c r="IN149" s="236"/>
      <c r="IO149" s="236"/>
      <c r="IP149" s="236"/>
      <c r="IQ149" s="236"/>
      <c r="IR149" s="236"/>
      <c r="IS149" s="236"/>
      <c r="IT149" s="236"/>
      <c r="IU149" s="236"/>
      <c r="IV149" s="236"/>
      <c r="IW149" s="236"/>
    </row>
    <row r="150" spans="1:257" x14ac:dyDescent="0.25">
      <c r="A150" s="696" t="s">
        <v>268</v>
      </c>
      <c r="B150" s="697"/>
      <c r="C150" s="697"/>
      <c r="D150" s="697"/>
      <c r="E150" s="697"/>
      <c r="F150" s="697"/>
      <c r="G150" s="697"/>
      <c r="H150" s="697"/>
      <c r="I150" s="698"/>
      <c r="J150" s="236"/>
      <c r="K150" s="269"/>
      <c r="L150" s="269"/>
      <c r="M150" s="269"/>
      <c r="N150" s="236"/>
      <c r="O150" s="236"/>
      <c r="P150" s="236"/>
      <c r="Q150" s="236"/>
      <c r="R150" s="236"/>
      <c r="S150" s="236"/>
      <c r="T150" s="236"/>
      <c r="U150" s="236"/>
      <c r="V150" s="236"/>
      <c r="W150" s="236"/>
      <c r="X150" s="236"/>
      <c r="Y150" s="236"/>
      <c r="Z150" s="236"/>
      <c r="AA150" s="236"/>
      <c r="AB150" s="236"/>
      <c r="AC150" s="236"/>
      <c r="AD150" s="236"/>
      <c r="AE150" s="236"/>
      <c r="AF150" s="236"/>
      <c r="AG150" s="236"/>
      <c r="AH150" s="236"/>
      <c r="AI150" s="236"/>
      <c r="AJ150" s="236"/>
      <c r="AK150" s="236"/>
      <c r="AL150" s="236"/>
      <c r="AM150" s="236"/>
      <c r="AN150" s="236"/>
      <c r="AO150" s="236"/>
      <c r="AP150" s="236"/>
      <c r="AQ150" s="236"/>
      <c r="AR150" s="236"/>
      <c r="AS150" s="236"/>
      <c r="AT150" s="236"/>
      <c r="AU150" s="236"/>
      <c r="AV150" s="236"/>
      <c r="AW150" s="236"/>
      <c r="AX150" s="236"/>
      <c r="AY150" s="236"/>
      <c r="AZ150" s="236"/>
      <c r="BA150" s="236"/>
      <c r="BB150" s="236"/>
      <c r="BC150" s="236"/>
      <c r="BD150" s="236"/>
      <c r="BE150" s="236"/>
      <c r="BF150" s="236"/>
      <c r="BG150" s="236"/>
      <c r="BH150" s="236"/>
      <c r="BI150" s="236"/>
      <c r="BJ150" s="236"/>
      <c r="BK150" s="236"/>
      <c r="BL150" s="236"/>
      <c r="BM150" s="236"/>
      <c r="BN150" s="236"/>
      <c r="BO150" s="236"/>
      <c r="BP150" s="236"/>
      <c r="BQ150" s="236"/>
      <c r="BR150" s="236"/>
      <c r="BS150" s="236"/>
      <c r="BT150" s="236"/>
      <c r="BU150" s="236"/>
      <c r="BV150" s="236"/>
      <c r="BW150" s="236"/>
      <c r="BX150" s="236"/>
      <c r="BY150" s="236"/>
      <c r="BZ150" s="236"/>
      <c r="CA150" s="236"/>
      <c r="CB150" s="236"/>
      <c r="CC150" s="236"/>
      <c r="CD150" s="236"/>
      <c r="CE150" s="236"/>
      <c r="CF150" s="236"/>
      <c r="CG150" s="236"/>
      <c r="CH150" s="236"/>
      <c r="CI150" s="236"/>
      <c r="CJ150" s="236"/>
      <c r="CK150" s="236"/>
      <c r="CL150" s="236"/>
      <c r="CM150" s="236"/>
      <c r="CN150" s="236"/>
      <c r="CO150" s="236"/>
      <c r="CP150" s="236"/>
      <c r="CQ150" s="236"/>
      <c r="CR150" s="236"/>
      <c r="CS150" s="236"/>
      <c r="CT150" s="236"/>
      <c r="CU150" s="236"/>
      <c r="CV150" s="236"/>
      <c r="CW150" s="236"/>
      <c r="CX150" s="236"/>
      <c r="CY150" s="236"/>
      <c r="CZ150" s="236"/>
      <c r="DA150" s="236"/>
      <c r="DB150" s="236"/>
      <c r="DC150" s="236"/>
      <c r="DD150" s="236"/>
      <c r="DE150" s="236"/>
      <c r="DF150" s="236"/>
      <c r="DG150" s="236"/>
      <c r="DH150" s="236"/>
      <c r="DI150" s="236"/>
      <c r="DJ150" s="236"/>
      <c r="DK150" s="236"/>
      <c r="DL150" s="236"/>
      <c r="DM150" s="236"/>
      <c r="DN150" s="236"/>
      <c r="DO150" s="236"/>
      <c r="DP150" s="236"/>
      <c r="DQ150" s="236"/>
      <c r="DR150" s="236"/>
      <c r="DS150" s="236"/>
      <c r="DT150" s="236"/>
      <c r="DU150" s="236"/>
      <c r="DV150" s="236"/>
      <c r="DW150" s="236"/>
      <c r="DX150" s="236"/>
      <c r="DY150" s="236"/>
      <c r="DZ150" s="236"/>
      <c r="EA150" s="236"/>
      <c r="EB150" s="236"/>
      <c r="EC150" s="236"/>
      <c r="ED150" s="236"/>
      <c r="EE150" s="236"/>
      <c r="EF150" s="236"/>
      <c r="EG150" s="236"/>
      <c r="EH150" s="236"/>
      <c r="EI150" s="236"/>
      <c r="EJ150" s="236"/>
      <c r="EK150" s="236"/>
      <c r="EL150" s="236"/>
      <c r="EM150" s="236"/>
      <c r="EN150" s="236"/>
      <c r="EO150" s="236"/>
      <c r="EP150" s="236"/>
      <c r="EQ150" s="236"/>
      <c r="ER150" s="236"/>
      <c r="ES150" s="236"/>
      <c r="ET150" s="236"/>
      <c r="EU150" s="236"/>
      <c r="EV150" s="236"/>
      <c r="EW150" s="236"/>
      <c r="EX150" s="236"/>
      <c r="EY150" s="236"/>
      <c r="EZ150" s="236"/>
      <c r="FA150" s="236"/>
      <c r="FB150" s="236"/>
      <c r="FC150" s="236"/>
      <c r="FD150" s="236"/>
      <c r="FE150" s="236"/>
      <c r="FF150" s="236"/>
      <c r="FG150" s="236"/>
      <c r="FH150" s="236"/>
      <c r="FI150" s="236"/>
      <c r="FJ150" s="236"/>
      <c r="FK150" s="236"/>
      <c r="FL150" s="236"/>
      <c r="FM150" s="236"/>
      <c r="FN150" s="236"/>
      <c r="FO150" s="236"/>
      <c r="FP150" s="236"/>
      <c r="FQ150" s="236"/>
      <c r="FR150" s="236"/>
      <c r="FS150" s="236"/>
      <c r="FT150" s="236"/>
      <c r="FU150" s="236"/>
      <c r="FV150" s="236"/>
      <c r="FW150" s="236"/>
      <c r="FX150" s="236"/>
      <c r="FY150" s="236"/>
      <c r="FZ150" s="236"/>
      <c r="GA150" s="236"/>
      <c r="GB150" s="236"/>
      <c r="GC150" s="236"/>
      <c r="GD150" s="236"/>
      <c r="GE150" s="236"/>
      <c r="GF150" s="236"/>
      <c r="GG150" s="236"/>
      <c r="GH150" s="236"/>
      <c r="GI150" s="236"/>
      <c r="GJ150" s="236"/>
      <c r="GK150" s="236"/>
      <c r="GL150" s="236"/>
      <c r="GM150" s="236"/>
      <c r="GN150" s="236"/>
      <c r="GO150" s="236"/>
      <c r="GP150" s="236"/>
      <c r="GQ150" s="236"/>
      <c r="GR150" s="236"/>
      <c r="GS150" s="236"/>
      <c r="GT150" s="236"/>
      <c r="GU150" s="236"/>
      <c r="GV150" s="236"/>
      <c r="GW150" s="236"/>
      <c r="GX150" s="236"/>
      <c r="GY150" s="236"/>
      <c r="GZ150" s="236"/>
      <c r="HA150" s="236"/>
      <c r="HB150" s="236"/>
      <c r="HC150" s="236"/>
      <c r="HD150" s="236"/>
      <c r="HE150" s="236"/>
      <c r="HF150" s="236"/>
      <c r="HG150" s="236"/>
      <c r="HH150" s="236"/>
      <c r="HI150" s="236"/>
      <c r="HJ150" s="236"/>
      <c r="HK150" s="236"/>
      <c r="HL150" s="236"/>
      <c r="HM150" s="236"/>
      <c r="HN150" s="236"/>
      <c r="HO150" s="236"/>
      <c r="HP150" s="236"/>
      <c r="HQ150" s="236"/>
      <c r="HR150" s="236"/>
      <c r="HS150" s="236"/>
      <c r="HT150" s="236"/>
      <c r="HU150" s="236"/>
      <c r="HV150" s="236"/>
      <c r="HW150" s="236"/>
      <c r="HX150" s="236"/>
      <c r="HY150" s="236"/>
      <c r="HZ150" s="236"/>
      <c r="IA150" s="236"/>
      <c r="IB150" s="236"/>
      <c r="IC150" s="236"/>
      <c r="ID150" s="236"/>
      <c r="IE150" s="236"/>
      <c r="IF150" s="236"/>
      <c r="IG150" s="236"/>
      <c r="IH150" s="236"/>
      <c r="II150" s="236"/>
      <c r="IJ150" s="236"/>
      <c r="IK150" s="236"/>
      <c r="IL150" s="236"/>
      <c r="IM150" s="236"/>
      <c r="IN150" s="236"/>
      <c r="IO150" s="236"/>
      <c r="IP150" s="236"/>
      <c r="IQ150" s="236"/>
      <c r="IR150" s="236"/>
      <c r="IS150" s="236"/>
      <c r="IT150" s="236"/>
      <c r="IU150" s="236"/>
      <c r="IV150" s="236"/>
      <c r="IW150" s="236"/>
    </row>
    <row r="151" spans="1:257" ht="16" thickBot="1" x14ac:dyDescent="0.3">
      <c r="A151" s="699" t="s">
        <v>37</v>
      </c>
      <c r="B151" s="700"/>
      <c r="C151" s="700"/>
      <c r="D151" s="700"/>
      <c r="E151" s="700"/>
      <c r="F151" s="700"/>
      <c r="G151" s="700"/>
      <c r="H151" s="700"/>
      <c r="I151" s="701"/>
      <c r="K151" s="269"/>
      <c r="L151" s="269"/>
      <c r="M151" s="269"/>
      <c r="N151" s="236"/>
      <c r="O151" s="236"/>
      <c r="P151" s="236"/>
      <c r="Q151" s="236"/>
      <c r="R151" s="236"/>
      <c r="S151" s="236"/>
      <c r="T151" s="236"/>
      <c r="U151" s="236"/>
      <c r="V151" s="236"/>
      <c r="W151" s="236"/>
      <c r="X151" s="236"/>
      <c r="Y151" s="236"/>
      <c r="Z151" s="236"/>
      <c r="AA151" s="236"/>
      <c r="AB151" s="236"/>
      <c r="AC151" s="236"/>
      <c r="AD151" s="236"/>
      <c r="AE151" s="236"/>
      <c r="AF151" s="236"/>
      <c r="AG151" s="236"/>
      <c r="AH151" s="236"/>
      <c r="AI151" s="236"/>
      <c r="AJ151" s="236"/>
      <c r="AK151" s="236"/>
      <c r="AL151" s="236"/>
      <c r="AM151" s="236"/>
      <c r="AN151" s="236"/>
      <c r="AO151" s="236"/>
      <c r="AP151" s="236"/>
      <c r="AQ151" s="236"/>
      <c r="AR151" s="236"/>
      <c r="AS151" s="236"/>
      <c r="AT151" s="236"/>
      <c r="AU151" s="236"/>
      <c r="AV151" s="236"/>
      <c r="AW151" s="236"/>
      <c r="AX151" s="236"/>
      <c r="AY151" s="236"/>
      <c r="AZ151" s="236"/>
      <c r="BA151" s="236"/>
      <c r="BB151" s="236"/>
      <c r="BC151" s="236"/>
      <c r="BD151" s="236"/>
      <c r="BE151" s="236"/>
      <c r="BF151" s="236"/>
      <c r="BG151" s="236"/>
      <c r="BH151" s="236"/>
      <c r="BI151" s="236"/>
      <c r="BJ151" s="236"/>
      <c r="BK151" s="236"/>
      <c r="BL151" s="236"/>
      <c r="BM151" s="236"/>
      <c r="BN151" s="236"/>
      <c r="BO151" s="236"/>
      <c r="BP151" s="236"/>
      <c r="BQ151" s="236"/>
      <c r="BR151" s="236"/>
      <c r="BS151" s="236"/>
      <c r="BT151" s="236"/>
      <c r="BU151" s="236"/>
      <c r="BV151" s="236"/>
      <c r="BW151" s="236"/>
      <c r="BX151" s="236"/>
      <c r="BY151" s="236"/>
      <c r="BZ151" s="236"/>
      <c r="CA151" s="236"/>
      <c r="CB151" s="236"/>
      <c r="CC151" s="236"/>
      <c r="CD151" s="236"/>
      <c r="CE151" s="236"/>
      <c r="CF151" s="236"/>
      <c r="CG151" s="236"/>
      <c r="CH151" s="236"/>
      <c r="CI151" s="236"/>
      <c r="CJ151" s="236"/>
      <c r="CK151" s="236"/>
      <c r="CL151" s="236"/>
      <c r="CM151" s="236"/>
      <c r="CN151" s="236"/>
      <c r="CO151" s="236"/>
      <c r="CP151" s="236"/>
      <c r="CQ151" s="236"/>
      <c r="CR151" s="236"/>
      <c r="CS151" s="236"/>
      <c r="CT151" s="236"/>
      <c r="CU151" s="236"/>
      <c r="CV151" s="236"/>
      <c r="CW151" s="236"/>
      <c r="CX151" s="236"/>
      <c r="CY151" s="236"/>
      <c r="CZ151" s="236"/>
      <c r="DA151" s="236"/>
      <c r="DB151" s="236"/>
      <c r="DC151" s="236"/>
      <c r="DD151" s="236"/>
      <c r="DE151" s="236"/>
      <c r="DF151" s="236"/>
      <c r="DG151" s="236"/>
      <c r="DH151" s="236"/>
      <c r="DI151" s="236"/>
      <c r="DJ151" s="236"/>
      <c r="DK151" s="236"/>
      <c r="DL151" s="236"/>
      <c r="DM151" s="236"/>
      <c r="DN151" s="236"/>
      <c r="DO151" s="236"/>
      <c r="DP151" s="236"/>
      <c r="DQ151" s="236"/>
      <c r="DR151" s="236"/>
      <c r="DS151" s="236"/>
      <c r="DT151" s="236"/>
      <c r="DU151" s="236"/>
      <c r="DV151" s="236"/>
      <c r="DW151" s="236"/>
      <c r="DX151" s="236"/>
      <c r="DY151" s="236"/>
      <c r="DZ151" s="236"/>
      <c r="EA151" s="236"/>
      <c r="EB151" s="236"/>
      <c r="EC151" s="236"/>
      <c r="ED151" s="236"/>
      <c r="EE151" s="236"/>
      <c r="EF151" s="236"/>
      <c r="EG151" s="236"/>
      <c r="EH151" s="236"/>
      <c r="EI151" s="236"/>
      <c r="EJ151" s="236"/>
      <c r="EK151" s="236"/>
      <c r="EL151" s="236"/>
      <c r="EM151" s="236"/>
      <c r="EN151" s="236"/>
      <c r="EO151" s="236"/>
      <c r="EP151" s="236"/>
      <c r="EQ151" s="236"/>
      <c r="ER151" s="236"/>
      <c r="ES151" s="236"/>
      <c r="ET151" s="236"/>
      <c r="EU151" s="236"/>
      <c r="EV151" s="236"/>
      <c r="EW151" s="236"/>
      <c r="EX151" s="236"/>
      <c r="EY151" s="236"/>
      <c r="EZ151" s="236"/>
      <c r="FA151" s="236"/>
      <c r="FB151" s="236"/>
      <c r="FC151" s="236"/>
      <c r="FD151" s="236"/>
      <c r="FE151" s="236"/>
      <c r="FF151" s="236"/>
      <c r="FG151" s="236"/>
      <c r="FH151" s="236"/>
      <c r="FI151" s="236"/>
      <c r="FJ151" s="236"/>
      <c r="FK151" s="236"/>
      <c r="FL151" s="236"/>
      <c r="FM151" s="236"/>
      <c r="FN151" s="236"/>
      <c r="FO151" s="236"/>
      <c r="FP151" s="236"/>
      <c r="FQ151" s="236"/>
      <c r="FR151" s="236"/>
      <c r="FS151" s="236"/>
      <c r="FT151" s="236"/>
      <c r="FU151" s="236"/>
      <c r="FV151" s="236"/>
      <c r="FW151" s="236"/>
      <c r="FX151" s="236"/>
      <c r="FY151" s="236"/>
      <c r="FZ151" s="236"/>
      <c r="GA151" s="236"/>
      <c r="GB151" s="236"/>
      <c r="GC151" s="236"/>
      <c r="GD151" s="236"/>
      <c r="GE151" s="236"/>
      <c r="GF151" s="236"/>
      <c r="GG151" s="236"/>
      <c r="GH151" s="236"/>
      <c r="GI151" s="236"/>
      <c r="GJ151" s="236"/>
      <c r="GK151" s="236"/>
      <c r="GL151" s="236"/>
      <c r="GM151" s="236"/>
      <c r="GN151" s="236"/>
      <c r="GO151" s="236"/>
      <c r="GP151" s="236"/>
      <c r="GQ151" s="236"/>
      <c r="GR151" s="236"/>
      <c r="GS151" s="236"/>
      <c r="GT151" s="236"/>
      <c r="GU151" s="236"/>
      <c r="GV151" s="236"/>
      <c r="GW151" s="236"/>
      <c r="GX151" s="236"/>
      <c r="GY151" s="236"/>
      <c r="GZ151" s="236"/>
      <c r="HA151" s="236"/>
      <c r="HB151" s="236"/>
      <c r="HC151" s="236"/>
      <c r="HD151" s="236"/>
      <c r="HE151" s="236"/>
      <c r="HF151" s="236"/>
      <c r="HG151" s="236"/>
      <c r="HH151" s="236"/>
      <c r="HI151" s="236"/>
      <c r="HJ151" s="236"/>
      <c r="HK151" s="236"/>
      <c r="HL151" s="236"/>
      <c r="HM151" s="236"/>
      <c r="HN151" s="236"/>
      <c r="HO151" s="236"/>
      <c r="HP151" s="236"/>
      <c r="HQ151" s="236"/>
      <c r="HR151" s="236"/>
      <c r="HS151" s="236"/>
      <c r="HT151" s="236"/>
      <c r="HU151" s="236"/>
      <c r="HV151" s="236"/>
      <c r="HW151" s="236"/>
      <c r="HX151" s="236"/>
      <c r="HY151" s="236"/>
      <c r="HZ151" s="236"/>
      <c r="IA151" s="236"/>
      <c r="IB151" s="236"/>
      <c r="IC151" s="236"/>
      <c r="ID151" s="236"/>
      <c r="IE151" s="236"/>
      <c r="IF151" s="236"/>
      <c r="IG151" s="236"/>
      <c r="IH151" s="236"/>
      <c r="II151" s="236"/>
      <c r="IJ151" s="236"/>
      <c r="IK151" s="236"/>
      <c r="IL151" s="236"/>
      <c r="IM151" s="236"/>
      <c r="IN151" s="236"/>
      <c r="IO151" s="236"/>
      <c r="IP151" s="236"/>
      <c r="IQ151" s="236"/>
      <c r="IR151" s="236"/>
      <c r="IS151" s="236"/>
      <c r="IT151" s="236"/>
      <c r="IU151" s="236"/>
      <c r="IV151" s="236"/>
      <c r="IW151" s="236"/>
    </row>
    <row r="152" spans="1:257" ht="16" thickBot="1" x14ac:dyDescent="0.3">
      <c r="C152" s="292"/>
      <c r="D152" s="292"/>
      <c r="E152" s="292"/>
      <c r="F152" s="292"/>
      <c r="G152" s="292"/>
      <c r="H152" s="292"/>
      <c r="I152" s="292"/>
      <c r="J152" s="236"/>
      <c r="K152" s="269"/>
      <c r="L152" s="269"/>
      <c r="M152" s="269"/>
      <c r="N152" s="236"/>
      <c r="O152" s="236"/>
      <c r="P152" s="236"/>
      <c r="Q152" s="236"/>
      <c r="R152" s="236"/>
      <c r="S152" s="236"/>
      <c r="T152" s="236"/>
      <c r="U152" s="236"/>
      <c r="V152" s="236"/>
      <c r="W152" s="236"/>
      <c r="X152" s="236"/>
      <c r="Y152" s="236"/>
      <c r="Z152" s="236"/>
      <c r="AA152" s="236"/>
      <c r="AB152" s="236"/>
      <c r="AC152" s="236"/>
      <c r="AD152" s="236"/>
      <c r="AE152" s="236"/>
      <c r="AF152" s="236"/>
      <c r="AG152" s="236"/>
      <c r="AH152" s="236"/>
      <c r="AI152" s="236"/>
      <c r="AJ152" s="236"/>
      <c r="AK152" s="236"/>
      <c r="AL152" s="236"/>
      <c r="AM152" s="236"/>
      <c r="AN152" s="236"/>
      <c r="AO152" s="236"/>
      <c r="AP152" s="236"/>
      <c r="AQ152" s="236"/>
      <c r="AR152" s="236"/>
      <c r="AS152" s="236"/>
      <c r="AT152" s="236"/>
      <c r="AU152" s="236"/>
      <c r="AV152" s="236"/>
      <c r="AW152" s="236"/>
      <c r="AX152" s="236"/>
      <c r="AY152" s="236"/>
      <c r="AZ152" s="236"/>
      <c r="BA152" s="236"/>
      <c r="BB152" s="236"/>
      <c r="BC152" s="236"/>
      <c r="BD152" s="236"/>
      <c r="BE152" s="236"/>
      <c r="BF152" s="236"/>
      <c r="BG152" s="236"/>
      <c r="BH152" s="236"/>
      <c r="BI152" s="236"/>
      <c r="BJ152" s="236"/>
      <c r="BK152" s="236"/>
      <c r="BL152" s="236"/>
      <c r="BM152" s="236"/>
      <c r="BN152" s="236"/>
      <c r="BO152" s="236"/>
      <c r="BP152" s="236"/>
      <c r="BQ152" s="236"/>
      <c r="BR152" s="236"/>
      <c r="BS152" s="236"/>
      <c r="BT152" s="236"/>
      <c r="BU152" s="236"/>
      <c r="BV152" s="236"/>
      <c r="BW152" s="236"/>
      <c r="BX152" s="236"/>
      <c r="BY152" s="236"/>
      <c r="BZ152" s="236"/>
      <c r="CA152" s="236"/>
      <c r="CB152" s="236"/>
      <c r="CC152" s="236"/>
      <c r="CD152" s="236"/>
      <c r="CE152" s="236"/>
      <c r="CF152" s="236"/>
      <c r="CG152" s="236"/>
      <c r="CH152" s="236"/>
      <c r="CI152" s="236"/>
      <c r="CJ152" s="236"/>
      <c r="CK152" s="236"/>
      <c r="CL152" s="236"/>
      <c r="CM152" s="236"/>
      <c r="CN152" s="236"/>
      <c r="CO152" s="236"/>
      <c r="CP152" s="236"/>
      <c r="CQ152" s="236"/>
      <c r="CR152" s="236"/>
      <c r="CS152" s="236"/>
      <c r="CT152" s="236"/>
      <c r="CU152" s="236"/>
      <c r="CV152" s="236"/>
      <c r="CW152" s="236"/>
      <c r="CX152" s="236"/>
      <c r="CY152" s="236"/>
      <c r="CZ152" s="236"/>
      <c r="DA152" s="236"/>
      <c r="DB152" s="236"/>
      <c r="DC152" s="236"/>
      <c r="DD152" s="236"/>
      <c r="DE152" s="236"/>
      <c r="DF152" s="236"/>
      <c r="DG152" s="236"/>
      <c r="DH152" s="236"/>
      <c r="DI152" s="236"/>
      <c r="DJ152" s="236"/>
      <c r="DK152" s="236"/>
      <c r="DL152" s="236"/>
      <c r="DM152" s="236"/>
      <c r="DN152" s="236"/>
      <c r="DO152" s="236"/>
      <c r="DP152" s="236"/>
      <c r="DQ152" s="236"/>
      <c r="DR152" s="236"/>
      <c r="DS152" s="236"/>
      <c r="DT152" s="236"/>
      <c r="DU152" s="236"/>
      <c r="DV152" s="236"/>
      <c r="DW152" s="236"/>
      <c r="DX152" s="236"/>
      <c r="DY152" s="236"/>
      <c r="DZ152" s="236"/>
      <c r="EA152" s="236"/>
      <c r="EB152" s="236"/>
      <c r="EC152" s="236"/>
      <c r="ED152" s="236"/>
      <c r="EE152" s="236"/>
      <c r="EF152" s="236"/>
      <c r="EG152" s="236"/>
      <c r="EH152" s="236"/>
      <c r="EI152" s="236"/>
      <c r="EJ152" s="236"/>
      <c r="EK152" s="236"/>
      <c r="EL152" s="236"/>
      <c r="EM152" s="236"/>
      <c r="EN152" s="236"/>
      <c r="EO152" s="236"/>
      <c r="EP152" s="236"/>
      <c r="EQ152" s="236"/>
      <c r="ER152" s="236"/>
      <c r="ES152" s="236"/>
      <c r="ET152" s="236"/>
      <c r="EU152" s="236"/>
      <c r="EV152" s="236"/>
      <c r="EW152" s="236"/>
      <c r="EX152" s="236"/>
      <c r="EY152" s="236"/>
      <c r="EZ152" s="236"/>
      <c r="FA152" s="236"/>
      <c r="FB152" s="236"/>
      <c r="FC152" s="236"/>
      <c r="FD152" s="236"/>
      <c r="FE152" s="236"/>
      <c r="FF152" s="236"/>
      <c r="FG152" s="236"/>
      <c r="FH152" s="236"/>
      <c r="FI152" s="236"/>
      <c r="FJ152" s="236"/>
      <c r="FK152" s="236"/>
      <c r="FL152" s="236"/>
      <c r="FM152" s="236"/>
      <c r="FN152" s="236"/>
      <c r="FO152" s="236"/>
      <c r="FP152" s="236"/>
      <c r="FQ152" s="236"/>
      <c r="FR152" s="236"/>
      <c r="FS152" s="236"/>
      <c r="FT152" s="236"/>
      <c r="FU152" s="236"/>
      <c r="FV152" s="236"/>
      <c r="FW152" s="236"/>
      <c r="FX152" s="236"/>
      <c r="FY152" s="236"/>
      <c r="FZ152" s="236"/>
      <c r="GA152" s="236"/>
      <c r="GB152" s="236"/>
      <c r="GC152" s="236"/>
      <c r="GD152" s="236"/>
      <c r="GE152" s="236"/>
      <c r="GF152" s="236"/>
      <c r="GG152" s="236"/>
      <c r="GH152" s="236"/>
      <c r="GI152" s="236"/>
      <c r="GJ152" s="236"/>
      <c r="GK152" s="236"/>
      <c r="GL152" s="236"/>
      <c r="GM152" s="236"/>
      <c r="GN152" s="236"/>
      <c r="GO152" s="236"/>
      <c r="GP152" s="236"/>
      <c r="GQ152" s="236"/>
      <c r="GR152" s="236"/>
      <c r="GS152" s="236"/>
      <c r="GT152" s="236"/>
      <c r="GU152" s="236"/>
      <c r="GV152" s="236"/>
      <c r="GW152" s="236"/>
      <c r="GX152" s="236"/>
      <c r="GY152" s="236"/>
      <c r="GZ152" s="236"/>
      <c r="HA152" s="236"/>
      <c r="HB152" s="236"/>
      <c r="HC152" s="236"/>
      <c r="HD152" s="236"/>
      <c r="HE152" s="236"/>
      <c r="HF152" s="236"/>
      <c r="HG152" s="236"/>
      <c r="HH152" s="236"/>
      <c r="HI152" s="236"/>
      <c r="HJ152" s="236"/>
      <c r="HK152" s="236"/>
      <c r="HL152" s="236"/>
      <c r="HM152" s="236"/>
      <c r="HN152" s="236"/>
      <c r="HO152" s="236"/>
      <c r="HP152" s="236"/>
      <c r="HQ152" s="236"/>
      <c r="HR152" s="236"/>
      <c r="HS152" s="236"/>
      <c r="HT152" s="236"/>
      <c r="HU152" s="236"/>
      <c r="HV152" s="236"/>
      <c r="HW152" s="236"/>
      <c r="HX152" s="236"/>
      <c r="HY152" s="236"/>
      <c r="HZ152" s="236"/>
      <c r="IA152" s="236"/>
      <c r="IB152" s="236"/>
      <c r="IC152" s="236"/>
      <c r="ID152" s="236"/>
      <c r="IE152" s="236"/>
      <c r="IF152" s="236"/>
      <c r="IG152" s="236"/>
      <c r="IH152" s="236"/>
      <c r="II152" s="236"/>
      <c r="IJ152" s="236"/>
      <c r="IK152" s="236"/>
      <c r="IL152" s="236"/>
      <c r="IM152" s="236"/>
      <c r="IN152" s="236"/>
      <c r="IO152" s="236"/>
      <c r="IP152" s="236"/>
      <c r="IQ152" s="236"/>
      <c r="IR152" s="236"/>
      <c r="IS152" s="236"/>
      <c r="IT152" s="236"/>
      <c r="IU152" s="236"/>
      <c r="IV152" s="236"/>
      <c r="IW152" s="236"/>
    </row>
    <row r="153" spans="1:257" ht="18" x14ac:dyDescent="0.25">
      <c r="A153" s="655" t="s">
        <v>24</v>
      </c>
      <c r="B153" s="656"/>
      <c r="C153" s="656"/>
      <c r="D153" s="656"/>
      <c r="E153" s="656"/>
      <c r="F153" s="656"/>
      <c r="G153" s="241" t="s">
        <v>50</v>
      </c>
      <c r="H153" s="283"/>
      <c r="I153" s="242">
        <f>SUM(I155:I184)</f>
        <v>2100</v>
      </c>
      <c r="J153" s="236"/>
      <c r="K153" s="287"/>
      <c r="L153" s="287"/>
      <c r="M153" s="293"/>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6"/>
      <c r="BA153" s="236"/>
      <c r="BB153" s="236"/>
      <c r="BC153" s="236"/>
      <c r="BD153" s="236"/>
      <c r="BE153" s="236"/>
      <c r="BF153" s="236"/>
      <c r="BG153" s="236"/>
      <c r="BH153" s="236"/>
      <c r="BI153" s="236"/>
      <c r="BJ153" s="236"/>
      <c r="BK153" s="236"/>
      <c r="BL153" s="236"/>
      <c r="BM153" s="236"/>
      <c r="BN153" s="236"/>
      <c r="BO153" s="236"/>
      <c r="BP153" s="236"/>
      <c r="BQ153" s="236"/>
      <c r="BR153" s="236"/>
      <c r="BS153" s="236"/>
      <c r="BT153" s="236"/>
      <c r="BU153" s="236"/>
      <c r="BV153" s="236"/>
      <c r="BW153" s="236"/>
      <c r="BX153" s="236"/>
      <c r="BY153" s="236"/>
      <c r="BZ153" s="236"/>
      <c r="CA153" s="236"/>
      <c r="CB153" s="236"/>
      <c r="CC153" s="236"/>
      <c r="CD153" s="236"/>
      <c r="CE153" s="236"/>
      <c r="CF153" s="236"/>
      <c r="CG153" s="236"/>
      <c r="CH153" s="236"/>
      <c r="CI153" s="236"/>
      <c r="CJ153" s="236"/>
      <c r="CK153" s="236"/>
      <c r="CL153" s="236"/>
      <c r="CM153" s="236"/>
      <c r="CN153" s="236"/>
      <c r="CO153" s="236"/>
      <c r="CP153" s="236"/>
      <c r="CQ153" s="236"/>
      <c r="CR153" s="236"/>
      <c r="CS153" s="236"/>
      <c r="CT153" s="236"/>
      <c r="CU153" s="236"/>
      <c r="CV153" s="236"/>
      <c r="CW153" s="236"/>
      <c r="CX153" s="236"/>
      <c r="CY153" s="236"/>
      <c r="CZ153" s="236"/>
      <c r="DA153" s="236"/>
      <c r="DB153" s="236"/>
      <c r="DC153" s="236"/>
      <c r="DD153" s="236"/>
      <c r="DE153" s="236"/>
      <c r="DF153" s="236"/>
      <c r="DG153" s="236"/>
      <c r="DH153" s="236"/>
      <c r="DI153" s="236"/>
      <c r="DJ153" s="236"/>
      <c r="DK153" s="236"/>
      <c r="DL153" s="236"/>
      <c r="DM153" s="236"/>
      <c r="DN153" s="236"/>
      <c r="DO153" s="236"/>
      <c r="DP153" s="236"/>
      <c r="DQ153" s="236"/>
      <c r="DR153" s="236"/>
      <c r="DS153" s="236"/>
      <c r="DT153" s="236"/>
      <c r="DU153" s="236"/>
      <c r="DV153" s="236"/>
      <c r="DW153" s="236"/>
      <c r="DX153" s="236"/>
      <c r="DY153" s="236"/>
      <c r="DZ153" s="236"/>
      <c r="EA153" s="236"/>
      <c r="EB153" s="236"/>
      <c r="EC153" s="236"/>
      <c r="ED153" s="236"/>
      <c r="EE153" s="236"/>
      <c r="EF153" s="236"/>
      <c r="EG153" s="236"/>
      <c r="EH153" s="236"/>
      <c r="EI153" s="236"/>
      <c r="EJ153" s="236"/>
      <c r="EK153" s="236"/>
      <c r="EL153" s="236"/>
      <c r="EM153" s="236"/>
      <c r="EN153" s="236"/>
      <c r="EO153" s="236"/>
      <c r="EP153" s="236"/>
      <c r="EQ153" s="236"/>
      <c r="ER153" s="236"/>
      <c r="ES153" s="236"/>
      <c r="ET153" s="236"/>
      <c r="EU153" s="236"/>
      <c r="EV153" s="236"/>
      <c r="EW153" s="236"/>
      <c r="EX153" s="236"/>
      <c r="EY153" s="236"/>
      <c r="EZ153" s="236"/>
      <c r="FA153" s="236"/>
      <c r="FB153" s="236"/>
      <c r="FC153" s="236"/>
      <c r="FD153" s="236"/>
      <c r="FE153" s="236"/>
      <c r="FF153" s="236"/>
      <c r="FG153" s="236"/>
      <c r="FH153" s="236"/>
      <c r="FI153" s="236"/>
      <c r="FJ153" s="236"/>
      <c r="FK153" s="236"/>
      <c r="FL153" s="236"/>
      <c r="FM153" s="236"/>
      <c r="FN153" s="236"/>
      <c r="FO153" s="236"/>
      <c r="FP153" s="236"/>
      <c r="FQ153" s="236"/>
      <c r="FR153" s="236"/>
      <c r="FS153" s="236"/>
      <c r="FT153" s="236"/>
      <c r="FU153" s="236"/>
      <c r="FV153" s="236"/>
      <c r="FW153" s="236"/>
      <c r="FX153" s="236"/>
      <c r="FY153" s="236"/>
      <c r="FZ153" s="236"/>
      <c r="GA153" s="236"/>
      <c r="GB153" s="236"/>
      <c r="GC153" s="236"/>
      <c r="GD153" s="236"/>
      <c r="GE153" s="236"/>
      <c r="GF153" s="236"/>
      <c r="GG153" s="236"/>
      <c r="GH153" s="236"/>
      <c r="GI153" s="236"/>
      <c r="GJ153" s="236"/>
      <c r="GK153" s="236"/>
      <c r="GL153" s="236"/>
      <c r="GM153" s="236"/>
      <c r="GN153" s="236"/>
      <c r="GO153" s="236"/>
      <c r="GP153" s="236"/>
      <c r="GQ153" s="236"/>
      <c r="GR153" s="236"/>
      <c r="GS153" s="236"/>
      <c r="GT153" s="236"/>
      <c r="GU153" s="236"/>
      <c r="GV153" s="236"/>
      <c r="GW153" s="236"/>
      <c r="GX153" s="236"/>
      <c r="GY153" s="236"/>
      <c r="GZ153" s="236"/>
      <c r="HA153" s="236"/>
      <c r="HB153" s="236"/>
      <c r="HC153" s="236"/>
      <c r="HD153" s="236"/>
      <c r="HE153" s="236"/>
      <c r="HF153" s="236"/>
      <c r="HG153" s="236"/>
      <c r="HH153" s="236"/>
      <c r="HI153" s="236"/>
      <c r="HJ153" s="236"/>
      <c r="HK153" s="236"/>
      <c r="HL153" s="236"/>
      <c r="HM153" s="236"/>
      <c r="HN153" s="236"/>
      <c r="HO153" s="236"/>
      <c r="HP153" s="236"/>
      <c r="HQ153" s="236"/>
      <c r="HR153" s="236"/>
      <c r="HS153" s="236"/>
      <c r="HT153" s="236"/>
      <c r="HU153" s="236"/>
      <c r="HV153" s="236"/>
      <c r="HW153" s="236"/>
      <c r="HX153" s="236"/>
      <c r="HY153" s="236"/>
      <c r="HZ153" s="236"/>
      <c r="IA153" s="236"/>
      <c r="IB153" s="236"/>
      <c r="IC153" s="236"/>
      <c r="ID153" s="236"/>
      <c r="IE153" s="236"/>
      <c r="IF153" s="236"/>
      <c r="IG153" s="236"/>
      <c r="IH153" s="236"/>
      <c r="II153" s="236"/>
      <c r="IJ153" s="236"/>
      <c r="IK153" s="236"/>
      <c r="IL153" s="236"/>
      <c r="IM153" s="236"/>
      <c r="IN153" s="236"/>
      <c r="IO153" s="236"/>
      <c r="IP153" s="236"/>
      <c r="IQ153" s="236"/>
      <c r="IR153" s="236"/>
      <c r="IS153" s="236"/>
      <c r="IT153" s="236"/>
      <c r="IU153" s="236"/>
      <c r="IV153" s="236"/>
      <c r="IW153" s="236"/>
    </row>
    <row r="154" spans="1:257" ht="46.4" customHeight="1" x14ac:dyDescent="0.25">
      <c r="A154" s="575" t="s">
        <v>221</v>
      </c>
      <c r="B154" s="576"/>
      <c r="C154" s="576"/>
      <c r="D154" s="576"/>
      <c r="E154" s="576"/>
      <c r="F154" s="576"/>
      <c r="G154" s="576"/>
      <c r="H154" s="576"/>
      <c r="I154" s="660"/>
      <c r="K154" s="287"/>
      <c r="L154" s="287"/>
      <c r="M154" s="269"/>
      <c r="N154" s="236"/>
      <c r="O154" s="236"/>
      <c r="P154" s="236"/>
      <c r="Q154" s="236"/>
      <c r="R154" s="236"/>
      <c r="S154" s="236"/>
      <c r="T154" s="236"/>
      <c r="U154" s="236"/>
      <c r="V154" s="236"/>
      <c r="W154" s="236"/>
      <c r="X154" s="236"/>
      <c r="Y154" s="236"/>
      <c r="Z154" s="236"/>
      <c r="AA154" s="236"/>
      <c r="AB154" s="236"/>
      <c r="AC154" s="236"/>
      <c r="AD154" s="236"/>
      <c r="AE154" s="236"/>
      <c r="AF154" s="236"/>
      <c r="AG154" s="236"/>
      <c r="AH154" s="236"/>
      <c r="AI154" s="236"/>
      <c r="AJ154" s="236"/>
      <c r="AK154" s="236"/>
      <c r="AL154" s="236"/>
      <c r="AM154" s="236"/>
      <c r="AN154" s="236"/>
      <c r="AO154" s="236"/>
      <c r="AP154" s="236"/>
      <c r="AQ154" s="236"/>
      <c r="AR154" s="236"/>
      <c r="AS154" s="236"/>
      <c r="AT154" s="236"/>
      <c r="AU154" s="236"/>
      <c r="AV154" s="236"/>
      <c r="AW154" s="236"/>
      <c r="AX154" s="236"/>
      <c r="AY154" s="236"/>
      <c r="AZ154" s="236"/>
      <c r="BA154" s="236"/>
      <c r="BB154" s="236"/>
      <c r="BC154" s="236"/>
      <c r="BD154" s="236"/>
      <c r="BE154" s="236"/>
      <c r="BF154" s="236"/>
      <c r="BG154" s="236"/>
      <c r="BH154" s="236"/>
      <c r="BI154" s="236"/>
      <c r="BJ154" s="236"/>
      <c r="BK154" s="236"/>
      <c r="BL154" s="236"/>
      <c r="BM154" s="236"/>
      <c r="BN154" s="236"/>
      <c r="BO154" s="236"/>
      <c r="BP154" s="236"/>
      <c r="BQ154" s="236"/>
      <c r="BR154" s="236"/>
      <c r="BS154" s="236"/>
      <c r="BT154" s="236"/>
      <c r="BU154" s="236"/>
      <c r="BV154" s="236"/>
      <c r="BW154" s="236"/>
      <c r="BX154" s="236"/>
      <c r="BY154" s="236"/>
      <c r="BZ154" s="236"/>
      <c r="CA154" s="236"/>
      <c r="CB154" s="236"/>
      <c r="CC154" s="236"/>
      <c r="CD154" s="236"/>
      <c r="CE154" s="236"/>
      <c r="CF154" s="236"/>
      <c r="CG154" s="236"/>
      <c r="CH154" s="236"/>
      <c r="CI154" s="236"/>
      <c r="CJ154" s="236"/>
      <c r="CK154" s="236"/>
      <c r="CL154" s="236"/>
      <c r="CM154" s="236"/>
      <c r="CN154" s="236"/>
      <c r="CO154" s="236"/>
      <c r="CP154" s="236"/>
      <c r="CQ154" s="236"/>
      <c r="CR154" s="236"/>
      <c r="CS154" s="236"/>
      <c r="CT154" s="236"/>
      <c r="CU154" s="236"/>
      <c r="CV154" s="236"/>
      <c r="CW154" s="236"/>
      <c r="CX154" s="236"/>
      <c r="CY154" s="236"/>
      <c r="CZ154" s="236"/>
      <c r="DA154" s="236"/>
      <c r="DB154" s="236"/>
      <c r="DC154" s="236"/>
      <c r="DD154" s="236"/>
      <c r="DE154" s="236"/>
      <c r="DF154" s="236"/>
      <c r="DG154" s="236"/>
      <c r="DH154" s="236"/>
      <c r="DI154" s="236"/>
      <c r="DJ154" s="236"/>
      <c r="DK154" s="236"/>
      <c r="DL154" s="236"/>
      <c r="DM154" s="236"/>
      <c r="DN154" s="236"/>
      <c r="DO154" s="236"/>
      <c r="DP154" s="236"/>
      <c r="DQ154" s="236"/>
      <c r="DR154" s="236"/>
      <c r="DS154" s="236"/>
      <c r="DT154" s="236"/>
      <c r="DU154" s="236"/>
      <c r="DV154" s="236"/>
      <c r="DW154" s="236"/>
      <c r="DX154" s="236"/>
      <c r="DY154" s="236"/>
      <c r="DZ154" s="236"/>
      <c r="EA154" s="236"/>
      <c r="EB154" s="236"/>
      <c r="EC154" s="236"/>
      <c r="ED154" s="236"/>
      <c r="EE154" s="236"/>
      <c r="EF154" s="236"/>
      <c r="EG154" s="236"/>
      <c r="EH154" s="236"/>
      <c r="EI154" s="236"/>
      <c r="EJ154" s="236"/>
      <c r="EK154" s="236"/>
      <c r="EL154" s="236"/>
      <c r="EM154" s="236"/>
      <c r="EN154" s="236"/>
      <c r="EO154" s="236"/>
      <c r="EP154" s="236"/>
      <c r="EQ154" s="236"/>
      <c r="ER154" s="236"/>
      <c r="ES154" s="236"/>
      <c r="ET154" s="236"/>
      <c r="EU154" s="236"/>
      <c r="EV154" s="236"/>
      <c r="EW154" s="236"/>
      <c r="EX154" s="236"/>
      <c r="EY154" s="236"/>
      <c r="EZ154" s="236"/>
      <c r="FA154" s="236"/>
      <c r="FB154" s="236"/>
      <c r="FC154" s="236"/>
      <c r="FD154" s="236"/>
      <c r="FE154" s="236"/>
      <c r="FF154" s="236"/>
      <c r="FG154" s="236"/>
      <c r="FH154" s="236"/>
      <c r="FI154" s="236"/>
      <c r="FJ154" s="236"/>
      <c r="FK154" s="236"/>
      <c r="FL154" s="236"/>
      <c r="FM154" s="236"/>
      <c r="FN154" s="236"/>
      <c r="FO154" s="236"/>
      <c r="FP154" s="236"/>
      <c r="FQ154" s="236"/>
      <c r="FR154" s="236"/>
      <c r="FS154" s="236"/>
      <c r="FT154" s="236"/>
      <c r="FU154" s="236"/>
      <c r="FV154" s="236"/>
      <c r="FW154" s="236"/>
      <c r="FX154" s="236"/>
      <c r="FY154" s="236"/>
      <c r="FZ154" s="236"/>
      <c r="GA154" s="236"/>
      <c r="GB154" s="236"/>
      <c r="GC154" s="236"/>
      <c r="GD154" s="236"/>
      <c r="GE154" s="236"/>
      <c r="GF154" s="236"/>
      <c r="GG154" s="236"/>
      <c r="GH154" s="236"/>
      <c r="GI154" s="236"/>
      <c r="GJ154" s="236"/>
      <c r="GK154" s="236"/>
      <c r="GL154" s="236"/>
      <c r="GM154" s="236"/>
      <c r="GN154" s="236"/>
      <c r="GO154" s="236"/>
      <c r="GP154" s="236"/>
      <c r="GQ154" s="236"/>
      <c r="GR154" s="236"/>
      <c r="GS154" s="236"/>
      <c r="GT154" s="236"/>
      <c r="GU154" s="236"/>
      <c r="GV154" s="236"/>
      <c r="GW154" s="236"/>
      <c r="GX154" s="236"/>
      <c r="GY154" s="236"/>
      <c r="GZ154" s="236"/>
      <c r="HA154" s="236"/>
      <c r="HB154" s="236"/>
      <c r="HC154" s="236"/>
      <c r="HD154" s="236"/>
      <c r="HE154" s="236"/>
      <c r="HF154" s="236"/>
      <c r="HG154" s="236"/>
      <c r="HH154" s="236"/>
      <c r="HI154" s="236"/>
      <c r="HJ154" s="236"/>
      <c r="HK154" s="236"/>
      <c r="HL154" s="236"/>
      <c r="HM154" s="236"/>
      <c r="HN154" s="236"/>
      <c r="HO154" s="236"/>
      <c r="HP154" s="236"/>
      <c r="HQ154" s="236"/>
      <c r="HR154" s="236"/>
      <c r="HS154" s="236"/>
      <c r="HT154" s="236"/>
      <c r="HU154" s="236"/>
      <c r="HV154" s="236"/>
      <c r="HW154" s="236"/>
      <c r="HX154" s="236"/>
      <c r="HY154" s="236"/>
      <c r="HZ154" s="236"/>
      <c r="IA154" s="236"/>
      <c r="IB154" s="236"/>
      <c r="IC154" s="236"/>
      <c r="ID154" s="236"/>
      <c r="IE154" s="236"/>
      <c r="IF154" s="236"/>
      <c r="IG154" s="236"/>
      <c r="IH154" s="236"/>
      <c r="II154" s="236"/>
      <c r="IJ154" s="236"/>
      <c r="IK154" s="236"/>
      <c r="IL154" s="236"/>
      <c r="IM154" s="236"/>
      <c r="IN154" s="236"/>
      <c r="IO154" s="236"/>
      <c r="IP154" s="236"/>
      <c r="IQ154" s="236"/>
      <c r="IR154" s="236"/>
      <c r="IS154" s="236"/>
      <c r="IT154" s="236"/>
      <c r="IU154" s="236"/>
      <c r="IV154" s="236"/>
      <c r="IW154" s="236"/>
    </row>
    <row r="155" spans="1:257" x14ac:dyDescent="0.25">
      <c r="A155" s="567" t="s">
        <v>313</v>
      </c>
      <c r="B155" s="569"/>
      <c r="C155" s="568"/>
      <c r="D155" s="568"/>
      <c r="E155" s="568"/>
      <c r="F155" s="568"/>
      <c r="G155" s="568"/>
      <c r="H155" s="10"/>
      <c r="I155" s="226">
        <v>2100</v>
      </c>
      <c r="J155" s="236"/>
      <c r="K155" s="287"/>
      <c r="L155" s="287"/>
      <c r="M155" s="269"/>
      <c r="N155" s="236"/>
      <c r="O155" s="236"/>
      <c r="P155" s="236"/>
      <c r="Q155" s="236"/>
      <c r="R155" s="236"/>
      <c r="S155" s="236"/>
      <c r="T155" s="236"/>
      <c r="U155" s="236"/>
      <c r="V155" s="236"/>
      <c r="W155" s="236"/>
      <c r="X155" s="236"/>
      <c r="Y155" s="236"/>
      <c r="Z155" s="236"/>
      <c r="AA155" s="236"/>
      <c r="AB155" s="236"/>
      <c r="AC155" s="236"/>
      <c r="AD155" s="236"/>
      <c r="AE155" s="236"/>
      <c r="AF155" s="236"/>
      <c r="AG155" s="236"/>
      <c r="AH155" s="236"/>
      <c r="AI155" s="236"/>
      <c r="AJ155" s="236"/>
      <c r="AK155" s="236"/>
      <c r="AL155" s="236"/>
      <c r="AM155" s="236"/>
      <c r="AN155" s="236"/>
      <c r="AO155" s="236"/>
      <c r="AP155" s="236"/>
      <c r="AQ155" s="236"/>
      <c r="AR155" s="236"/>
      <c r="AS155" s="236"/>
      <c r="AT155" s="236"/>
      <c r="AU155" s="236"/>
      <c r="AV155" s="236"/>
      <c r="AW155" s="236"/>
      <c r="AX155" s="236"/>
      <c r="AY155" s="236"/>
      <c r="AZ155" s="236"/>
      <c r="BA155" s="236"/>
      <c r="BB155" s="236"/>
      <c r="BC155" s="236"/>
      <c r="BD155" s="236"/>
      <c r="BE155" s="236"/>
      <c r="BF155" s="236"/>
      <c r="BG155" s="236"/>
      <c r="BH155" s="236"/>
      <c r="BI155" s="236"/>
      <c r="BJ155" s="236"/>
      <c r="BK155" s="236"/>
      <c r="BL155" s="236"/>
      <c r="BM155" s="236"/>
      <c r="BN155" s="236"/>
      <c r="BO155" s="236"/>
      <c r="BP155" s="236"/>
      <c r="BQ155" s="236"/>
      <c r="BR155" s="236"/>
      <c r="BS155" s="236"/>
      <c r="BT155" s="236"/>
      <c r="BU155" s="236"/>
      <c r="BV155" s="236"/>
      <c r="BW155" s="236"/>
      <c r="BX155" s="236"/>
      <c r="BY155" s="236"/>
      <c r="BZ155" s="236"/>
      <c r="CA155" s="236"/>
      <c r="CB155" s="236"/>
      <c r="CC155" s="236"/>
      <c r="CD155" s="236"/>
      <c r="CE155" s="236"/>
      <c r="CF155" s="236"/>
      <c r="CG155" s="236"/>
      <c r="CH155" s="236"/>
      <c r="CI155" s="236"/>
      <c r="CJ155" s="236"/>
      <c r="CK155" s="236"/>
      <c r="CL155" s="236"/>
      <c r="CM155" s="236"/>
      <c r="CN155" s="236"/>
      <c r="CO155" s="236"/>
      <c r="CP155" s="236"/>
      <c r="CQ155" s="236"/>
      <c r="CR155" s="236"/>
      <c r="CS155" s="236"/>
      <c r="CT155" s="236"/>
      <c r="CU155" s="236"/>
      <c r="CV155" s="236"/>
      <c r="CW155" s="236"/>
      <c r="CX155" s="236"/>
      <c r="CY155" s="236"/>
      <c r="CZ155" s="236"/>
      <c r="DA155" s="236"/>
      <c r="DB155" s="236"/>
      <c r="DC155" s="236"/>
      <c r="DD155" s="236"/>
      <c r="DE155" s="236"/>
      <c r="DF155" s="236"/>
      <c r="DG155" s="236"/>
      <c r="DH155" s="236"/>
      <c r="DI155" s="236"/>
      <c r="DJ155" s="236"/>
      <c r="DK155" s="236"/>
      <c r="DL155" s="236"/>
      <c r="DM155" s="236"/>
      <c r="DN155" s="236"/>
      <c r="DO155" s="236"/>
      <c r="DP155" s="236"/>
      <c r="DQ155" s="236"/>
      <c r="DR155" s="236"/>
      <c r="DS155" s="236"/>
      <c r="DT155" s="236"/>
      <c r="DU155" s="236"/>
      <c r="DV155" s="236"/>
      <c r="DW155" s="236"/>
      <c r="DX155" s="236"/>
      <c r="DY155" s="236"/>
      <c r="DZ155" s="236"/>
      <c r="EA155" s="236"/>
      <c r="EB155" s="236"/>
      <c r="EC155" s="236"/>
      <c r="ED155" s="236"/>
      <c r="EE155" s="236"/>
      <c r="EF155" s="236"/>
      <c r="EG155" s="236"/>
      <c r="EH155" s="236"/>
      <c r="EI155" s="236"/>
      <c r="EJ155" s="236"/>
      <c r="EK155" s="236"/>
      <c r="EL155" s="236"/>
      <c r="EM155" s="236"/>
      <c r="EN155" s="236"/>
      <c r="EO155" s="236"/>
      <c r="EP155" s="236"/>
      <c r="EQ155" s="236"/>
      <c r="ER155" s="236"/>
      <c r="ES155" s="236"/>
      <c r="ET155" s="236"/>
      <c r="EU155" s="236"/>
      <c r="EV155" s="236"/>
      <c r="EW155" s="236"/>
      <c r="EX155" s="236"/>
      <c r="EY155" s="236"/>
      <c r="EZ155" s="236"/>
      <c r="FA155" s="236"/>
      <c r="FB155" s="236"/>
      <c r="FC155" s="236"/>
      <c r="FD155" s="236"/>
      <c r="FE155" s="236"/>
      <c r="FF155" s="236"/>
      <c r="FG155" s="236"/>
      <c r="FH155" s="236"/>
      <c r="FI155" s="236"/>
      <c r="FJ155" s="236"/>
      <c r="FK155" s="236"/>
      <c r="FL155" s="236"/>
      <c r="FM155" s="236"/>
      <c r="FN155" s="236"/>
      <c r="FO155" s="236"/>
      <c r="FP155" s="236"/>
      <c r="FQ155" s="236"/>
      <c r="FR155" s="236"/>
      <c r="FS155" s="236"/>
      <c r="FT155" s="236"/>
      <c r="FU155" s="236"/>
      <c r="FV155" s="236"/>
      <c r="FW155" s="236"/>
      <c r="FX155" s="236"/>
      <c r="FY155" s="236"/>
      <c r="FZ155" s="236"/>
      <c r="GA155" s="236"/>
      <c r="GB155" s="236"/>
      <c r="GC155" s="236"/>
      <c r="GD155" s="236"/>
      <c r="GE155" s="236"/>
      <c r="GF155" s="236"/>
      <c r="GG155" s="236"/>
      <c r="GH155" s="236"/>
      <c r="GI155" s="236"/>
      <c r="GJ155" s="236"/>
      <c r="GK155" s="236"/>
      <c r="GL155" s="236"/>
      <c r="GM155" s="236"/>
      <c r="GN155" s="236"/>
      <c r="GO155" s="236"/>
      <c r="GP155" s="236"/>
      <c r="GQ155" s="236"/>
      <c r="GR155" s="236"/>
      <c r="GS155" s="236"/>
      <c r="GT155" s="236"/>
      <c r="GU155" s="236"/>
      <c r="GV155" s="236"/>
      <c r="GW155" s="236"/>
      <c r="GX155" s="236"/>
      <c r="GY155" s="236"/>
      <c r="GZ155" s="236"/>
      <c r="HA155" s="236"/>
      <c r="HB155" s="236"/>
      <c r="HC155" s="236"/>
      <c r="HD155" s="236"/>
      <c r="HE155" s="236"/>
      <c r="HF155" s="236"/>
      <c r="HG155" s="236"/>
      <c r="HH155" s="236"/>
      <c r="HI155" s="236"/>
      <c r="HJ155" s="236"/>
      <c r="HK155" s="236"/>
      <c r="HL155" s="236"/>
      <c r="HM155" s="236"/>
      <c r="HN155" s="236"/>
      <c r="HO155" s="236"/>
      <c r="HP155" s="236"/>
      <c r="HQ155" s="236"/>
      <c r="HR155" s="236"/>
      <c r="HS155" s="236"/>
      <c r="HT155" s="236"/>
      <c r="HU155" s="236"/>
      <c r="HV155" s="236"/>
      <c r="HW155" s="236"/>
      <c r="HX155" s="236"/>
      <c r="HY155" s="236"/>
      <c r="HZ155" s="236"/>
      <c r="IA155" s="236"/>
      <c r="IB155" s="236"/>
      <c r="IC155" s="236"/>
      <c r="ID155" s="236"/>
      <c r="IE155" s="236"/>
      <c r="IF155" s="236"/>
      <c r="IG155" s="236"/>
      <c r="IH155" s="236"/>
      <c r="II155" s="236"/>
      <c r="IJ155" s="236"/>
      <c r="IK155" s="236"/>
      <c r="IL155" s="236"/>
      <c r="IM155" s="236"/>
      <c r="IN155" s="236"/>
      <c r="IO155" s="236"/>
      <c r="IP155" s="236"/>
      <c r="IQ155" s="236"/>
      <c r="IR155" s="236"/>
      <c r="IS155" s="236"/>
      <c r="IT155" s="236"/>
      <c r="IU155" s="236"/>
      <c r="IV155" s="236"/>
      <c r="IW155" s="236"/>
    </row>
    <row r="156" spans="1:257" x14ac:dyDescent="0.25">
      <c r="A156" s="567"/>
      <c r="B156" s="569"/>
      <c r="C156" s="568"/>
      <c r="D156" s="568"/>
      <c r="E156" s="568"/>
      <c r="F156" s="568"/>
      <c r="G156" s="568"/>
      <c r="H156" s="10"/>
      <c r="I156" s="226">
        <v>0</v>
      </c>
      <c r="J156" s="236"/>
      <c r="K156" s="287"/>
      <c r="L156" s="269"/>
      <c r="M156" s="269"/>
      <c r="N156" s="236"/>
      <c r="O156" s="236"/>
      <c r="P156" s="236"/>
      <c r="Q156" s="236"/>
      <c r="R156" s="236"/>
      <c r="S156" s="236"/>
      <c r="T156" s="236"/>
      <c r="U156" s="236"/>
      <c r="V156" s="236"/>
      <c r="W156" s="236"/>
      <c r="X156" s="236"/>
      <c r="Y156" s="236"/>
      <c r="Z156" s="236"/>
      <c r="AA156" s="236"/>
      <c r="AB156" s="236"/>
      <c r="AC156" s="236"/>
      <c r="AD156" s="236"/>
      <c r="AE156" s="236"/>
      <c r="AF156" s="236"/>
      <c r="AG156" s="236"/>
      <c r="AH156" s="236"/>
      <c r="AI156" s="236"/>
      <c r="AJ156" s="236"/>
      <c r="AK156" s="236"/>
      <c r="AL156" s="236"/>
      <c r="AM156" s="236"/>
      <c r="AN156" s="236"/>
      <c r="AO156" s="236"/>
      <c r="AP156" s="236"/>
      <c r="AQ156" s="236"/>
      <c r="AR156" s="236"/>
      <c r="AS156" s="236"/>
      <c r="AT156" s="236"/>
      <c r="AU156" s="236"/>
      <c r="AV156" s="236"/>
      <c r="AW156" s="236"/>
      <c r="AX156" s="236"/>
      <c r="AY156" s="236"/>
      <c r="AZ156" s="236"/>
      <c r="BA156" s="236"/>
      <c r="BB156" s="236"/>
      <c r="BC156" s="236"/>
      <c r="BD156" s="236"/>
      <c r="BE156" s="236"/>
      <c r="BF156" s="236"/>
      <c r="BG156" s="236"/>
      <c r="BH156" s="236"/>
      <c r="BI156" s="236"/>
      <c r="BJ156" s="236"/>
      <c r="BK156" s="236"/>
      <c r="BL156" s="236"/>
      <c r="BM156" s="236"/>
      <c r="BN156" s="236"/>
      <c r="BO156" s="236"/>
      <c r="BP156" s="236"/>
      <c r="BQ156" s="236"/>
      <c r="BR156" s="236"/>
      <c r="BS156" s="236"/>
      <c r="BT156" s="236"/>
      <c r="BU156" s="236"/>
      <c r="BV156" s="236"/>
      <c r="BW156" s="236"/>
      <c r="BX156" s="236"/>
      <c r="BY156" s="236"/>
      <c r="BZ156" s="236"/>
      <c r="CA156" s="236"/>
      <c r="CB156" s="236"/>
      <c r="CC156" s="236"/>
      <c r="CD156" s="236"/>
      <c r="CE156" s="236"/>
      <c r="CF156" s="236"/>
      <c r="CG156" s="236"/>
      <c r="CH156" s="236"/>
      <c r="CI156" s="236"/>
      <c r="CJ156" s="236"/>
      <c r="CK156" s="236"/>
      <c r="CL156" s="236"/>
      <c r="CM156" s="236"/>
      <c r="CN156" s="236"/>
      <c r="CO156" s="236"/>
      <c r="CP156" s="236"/>
      <c r="CQ156" s="236"/>
      <c r="CR156" s="236"/>
      <c r="CS156" s="236"/>
      <c r="CT156" s="236"/>
      <c r="CU156" s="236"/>
      <c r="CV156" s="236"/>
      <c r="CW156" s="236"/>
      <c r="CX156" s="236"/>
      <c r="CY156" s="236"/>
      <c r="CZ156" s="236"/>
      <c r="DA156" s="236"/>
      <c r="DB156" s="236"/>
      <c r="DC156" s="236"/>
      <c r="DD156" s="236"/>
      <c r="DE156" s="236"/>
      <c r="DF156" s="236"/>
      <c r="DG156" s="236"/>
      <c r="DH156" s="236"/>
      <c r="DI156" s="236"/>
      <c r="DJ156" s="236"/>
      <c r="DK156" s="236"/>
      <c r="DL156" s="236"/>
      <c r="DM156" s="236"/>
      <c r="DN156" s="236"/>
      <c r="DO156" s="236"/>
      <c r="DP156" s="236"/>
      <c r="DQ156" s="236"/>
      <c r="DR156" s="236"/>
      <c r="DS156" s="236"/>
      <c r="DT156" s="236"/>
      <c r="DU156" s="236"/>
      <c r="DV156" s="236"/>
      <c r="DW156" s="236"/>
      <c r="DX156" s="236"/>
      <c r="DY156" s="236"/>
      <c r="DZ156" s="236"/>
      <c r="EA156" s="236"/>
      <c r="EB156" s="236"/>
      <c r="EC156" s="236"/>
      <c r="ED156" s="236"/>
      <c r="EE156" s="236"/>
      <c r="EF156" s="236"/>
      <c r="EG156" s="236"/>
      <c r="EH156" s="236"/>
      <c r="EI156" s="236"/>
      <c r="EJ156" s="236"/>
      <c r="EK156" s="236"/>
      <c r="EL156" s="236"/>
      <c r="EM156" s="236"/>
      <c r="EN156" s="236"/>
      <c r="EO156" s="236"/>
      <c r="EP156" s="236"/>
      <c r="EQ156" s="236"/>
      <c r="ER156" s="236"/>
      <c r="ES156" s="236"/>
      <c r="ET156" s="236"/>
      <c r="EU156" s="236"/>
      <c r="EV156" s="236"/>
      <c r="EW156" s="236"/>
      <c r="EX156" s="236"/>
      <c r="EY156" s="236"/>
      <c r="EZ156" s="236"/>
      <c r="FA156" s="236"/>
      <c r="FB156" s="236"/>
      <c r="FC156" s="236"/>
      <c r="FD156" s="236"/>
      <c r="FE156" s="236"/>
      <c r="FF156" s="236"/>
      <c r="FG156" s="236"/>
      <c r="FH156" s="236"/>
      <c r="FI156" s="236"/>
      <c r="FJ156" s="236"/>
      <c r="FK156" s="236"/>
      <c r="FL156" s="236"/>
      <c r="FM156" s="236"/>
      <c r="FN156" s="236"/>
      <c r="FO156" s="236"/>
      <c r="FP156" s="236"/>
      <c r="FQ156" s="236"/>
      <c r="FR156" s="236"/>
      <c r="FS156" s="236"/>
      <c r="FT156" s="236"/>
      <c r="FU156" s="236"/>
      <c r="FV156" s="236"/>
      <c r="FW156" s="236"/>
      <c r="FX156" s="236"/>
      <c r="FY156" s="236"/>
      <c r="FZ156" s="236"/>
      <c r="GA156" s="236"/>
      <c r="GB156" s="236"/>
      <c r="GC156" s="236"/>
      <c r="GD156" s="236"/>
      <c r="GE156" s="236"/>
      <c r="GF156" s="236"/>
      <c r="GG156" s="236"/>
      <c r="GH156" s="236"/>
      <c r="GI156" s="236"/>
      <c r="GJ156" s="236"/>
      <c r="GK156" s="236"/>
      <c r="GL156" s="236"/>
      <c r="GM156" s="236"/>
      <c r="GN156" s="236"/>
      <c r="GO156" s="236"/>
      <c r="GP156" s="236"/>
      <c r="GQ156" s="236"/>
      <c r="GR156" s="236"/>
      <c r="GS156" s="236"/>
      <c r="GT156" s="236"/>
      <c r="GU156" s="236"/>
      <c r="GV156" s="236"/>
      <c r="GW156" s="236"/>
      <c r="GX156" s="236"/>
      <c r="GY156" s="236"/>
      <c r="GZ156" s="236"/>
      <c r="HA156" s="236"/>
      <c r="HB156" s="236"/>
      <c r="HC156" s="236"/>
      <c r="HD156" s="236"/>
      <c r="HE156" s="236"/>
      <c r="HF156" s="236"/>
      <c r="HG156" s="236"/>
      <c r="HH156" s="236"/>
      <c r="HI156" s="236"/>
      <c r="HJ156" s="236"/>
      <c r="HK156" s="236"/>
      <c r="HL156" s="236"/>
      <c r="HM156" s="236"/>
      <c r="HN156" s="236"/>
      <c r="HO156" s="236"/>
      <c r="HP156" s="236"/>
      <c r="HQ156" s="236"/>
      <c r="HR156" s="236"/>
      <c r="HS156" s="236"/>
      <c r="HT156" s="236"/>
      <c r="HU156" s="236"/>
      <c r="HV156" s="236"/>
      <c r="HW156" s="236"/>
      <c r="HX156" s="236"/>
      <c r="HY156" s="236"/>
      <c r="HZ156" s="236"/>
      <c r="IA156" s="236"/>
      <c r="IB156" s="236"/>
      <c r="IC156" s="236"/>
      <c r="ID156" s="236"/>
      <c r="IE156" s="236"/>
      <c r="IF156" s="236"/>
      <c r="IG156" s="236"/>
      <c r="IH156" s="236"/>
      <c r="II156" s="236"/>
      <c r="IJ156" s="236"/>
      <c r="IK156" s="236"/>
      <c r="IL156" s="236"/>
      <c r="IM156" s="236"/>
      <c r="IN156" s="236"/>
      <c r="IO156" s="236"/>
      <c r="IP156" s="236"/>
      <c r="IQ156" s="236"/>
      <c r="IR156" s="236"/>
      <c r="IS156" s="236"/>
      <c r="IT156" s="236"/>
      <c r="IU156" s="236"/>
      <c r="IV156" s="236"/>
      <c r="IW156" s="236"/>
    </row>
    <row r="157" spans="1:257" x14ac:dyDescent="0.25">
      <c r="A157" s="567"/>
      <c r="B157" s="569"/>
      <c r="C157" s="568"/>
      <c r="D157" s="568"/>
      <c r="E157" s="568"/>
      <c r="F157" s="568"/>
      <c r="G157" s="568"/>
      <c r="H157" s="10"/>
      <c r="I157" s="226">
        <v>0</v>
      </c>
      <c r="J157" s="236"/>
      <c r="K157" s="287"/>
      <c r="L157" s="269"/>
      <c r="M157" s="269"/>
      <c r="N157" s="236"/>
      <c r="O157" s="236"/>
      <c r="P157" s="236"/>
      <c r="Q157" s="236"/>
      <c r="R157" s="236"/>
      <c r="S157" s="236"/>
      <c r="T157" s="236"/>
      <c r="U157" s="236"/>
      <c r="V157" s="236"/>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G157" s="236"/>
      <c r="BH157" s="236"/>
      <c r="BI157" s="236"/>
      <c r="BJ157" s="236"/>
      <c r="BK157" s="236"/>
      <c r="BL157" s="236"/>
      <c r="BM157" s="236"/>
      <c r="BN157" s="236"/>
      <c r="BO157" s="236"/>
      <c r="BP157" s="236"/>
      <c r="BQ157" s="236"/>
      <c r="BR157" s="236"/>
      <c r="BS157" s="236"/>
      <c r="BT157" s="236"/>
      <c r="BU157" s="236"/>
      <c r="BV157" s="236"/>
      <c r="BW157" s="236"/>
      <c r="BX157" s="236"/>
      <c r="BY157" s="236"/>
      <c r="BZ157" s="236"/>
      <c r="CA157" s="236"/>
      <c r="CB157" s="236"/>
      <c r="CC157" s="236"/>
      <c r="CD157" s="236"/>
      <c r="CE157" s="236"/>
      <c r="CF157" s="236"/>
      <c r="CG157" s="236"/>
      <c r="CH157" s="236"/>
      <c r="CI157" s="236"/>
      <c r="CJ157" s="236"/>
      <c r="CK157" s="236"/>
      <c r="CL157" s="236"/>
      <c r="CM157" s="236"/>
      <c r="CN157" s="236"/>
      <c r="CO157" s="236"/>
      <c r="CP157" s="236"/>
      <c r="CQ157" s="236"/>
      <c r="CR157" s="236"/>
      <c r="CS157" s="236"/>
      <c r="CT157" s="236"/>
      <c r="CU157" s="236"/>
      <c r="CV157" s="236"/>
      <c r="CW157" s="236"/>
      <c r="CX157" s="236"/>
      <c r="CY157" s="236"/>
      <c r="CZ157" s="236"/>
      <c r="DA157" s="236"/>
      <c r="DB157" s="236"/>
      <c r="DC157" s="236"/>
      <c r="DD157" s="236"/>
      <c r="DE157" s="236"/>
      <c r="DF157" s="236"/>
      <c r="DG157" s="236"/>
      <c r="DH157" s="236"/>
      <c r="DI157" s="236"/>
      <c r="DJ157" s="236"/>
      <c r="DK157" s="236"/>
      <c r="DL157" s="236"/>
      <c r="DM157" s="236"/>
      <c r="DN157" s="236"/>
      <c r="DO157" s="236"/>
      <c r="DP157" s="236"/>
      <c r="DQ157" s="236"/>
      <c r="DR157" s="236"/>
      <c r="DS157" s="236"/>
      <c r="DT157" s="236"/>
      <c r="DU157" s="236"/>
      <c r="DV157" s="236"/>
      <c r="DW157" s="236"/>
      <c r="DX157" s="236"/>
      <c r="DY157" s="236"/>
      <c r="DZ157" s="236"/>
      <c r="EA157" s="236"/>
      <c r="EB157" s="236"/>
      <c r="EC157" s="236"/>
      <c r="ED157" s="236"/>
      <c r="EE157" s="236"/>
      <c r="EF157" s="236"/>
      <c r="EG157" s="236"/>
      <c r="EH157" s="236"/>
      <c r="EI157" s="236"/>
      <c r="EJ157" s="236"/>
      <c r="EK157" s="236"/>
      <c r="EL157" s="236"/>
      <c r="EM157" s="236"/>
      <c r="EN157" s="236"/>
      <c r="EO157" s="236"/>
      <c r="EP157" s="236"/>
      <c r="EQ157" s="236"/>
      <c r="ER157" s="236"/>
      <c r="ES157" s="236"/>
      <c r="ET157" s="236"/>
      <c r="EU157" s="236"/>
      <c r="EV157" s="236"/>
      <c r="EW157" s="236"/>
      <c r="EX157" s="236"/>
      <c r="EY157" s="236"/>
      <c r="EZ157" s="236"/>
      <c r="FA157" s="236"/>
      <c r="FB157" s="236"/>
      <c r="FC157" s="236"/>
      <c r="FD157" s="236"/>
      <c r="FE157" s="236"/>
      <c r="FF157" s="236"/>
      <c r="FG157" s="236"/>
      <c r="FH157" s="236"/>
      <c r="FI157" s="236"/>
      <c r="FJ157" s="236"/>
      <c r="FK157" s="236"/>
      <c r="FL157" s="236"/>
      <c r="FM157" s="236"/>
      <c r="FN157" s="236"/>
      <c r="FO157" s="236"/>
      <c r="FP157" s="236"/>
      <c r="FQ157" s="236"/>
      <c r="FR157" s="236"/>
      <c r="FS157" s="236"/>
      <c r="FT157" s="236"/>
      <c r="FU157" s="236"/>
      <c r="FV157" s="236"/>
      <c r="FW157" s="236"/>
      <c r="FX157" s="236"/>
      <c r="FY157" s="236"/>
      <c r="FZ157" s="236"/>
      <c r="GA157" s="236"/>
      <c r="GB157" s="236"/>
      <c r="GC157" s="236"/>
      <c r="GD157" s="236"/>
      <c r="GE157" s="236"/>
      <c r="GF157" s="236"/>
      <c r="GG157" s="236"/>
      <c r="GH157" s="236"/>
      <c r="GI157" s="236"/>
      <c r="GJ157" s="236"/>
      <c r="GK157" s="236"/>
      <c r="GL157" s="236"/>
      <c r="GM157" s="236"/>
      <c r="GN157" s="236"/>
      <c r="GO157" s="236"/>
      <c r="GP157" s="236"/>
      <c r="GQ157" s="236"/>
      <c r="GR157" s="236"/>
      <c r="GS157" s="236"/>
      <c r="GT157" s="236"/>
      <c r="GU157" s="236"/>
      <c r="GV157" s="236"/>
      <c r="GW157" s="236"/>
      <c r="GX157" s="236"/>
      <c r="GY157" s="236"/>
      <c r="GZ157" s="236"/>
      <c r="HA157" s="236"/>
      <c r="HB157" s="236"/>
      <c r="HC157" s="236"/>
      <c r="HD157" s="236"/>
      <c r="HE157" s="236"/>
      <c r="HF157" s="236"/>
      <c r="HG157" s="236"/>
      <c r="HH157" s="236"/>
      <c r="HI157" s="236"/>
      <c r="HJ157" s="236"/>
      <c r="HK157" s="236"/>
      <c r="HL157" s="236"/>
      <c r="HM157" s="236"/>
      <c r="HN157" s="236"/>
      <c r="HO157" s="236"/>
      <c r="HP157" s="236"/>
      <c r="HQ157" s="236"/>
      <c r="HR157" s="236"/>
      <c r="HS157" s="236"/>
      <c r="HT157" s="236"/>
      <c r="HU157" s="236"/>
      <c r="HV157" s="236"/>
      <c r="HW157" s="236"/>
      <c r="HX157" s="236"/>
      <c r="HY157" s="236"/>
      <c r="HZ157" s="236"/>
      <c r="IA157" s="236"/>
      <c r="IB157" s="236"/>
      <c r="IC157" s="236"/>
      <c r="ID157" s="236"/>
      <c r="IE157" s="236"/>
      <c r="IF157" s="236"/>
      <c r="IG157" s="236"/>
      <c r="IH157" s="236"/>
      <c r="II157" s="236"/>
      <c r="IJ157" s="236"/>
      <c r="IK157" s="236"/>
      <c r="IL157" s="236"/>
      <c r="IM157" s="236"/>
      <c r="IN157" s="236"/>
      <c r="IO157" s="236"/>
      <c r="IP157" s="236"/>
      <c r="IQ157" s="236"/>
      <c r="IR157" s="236"/>
      <c r="IS157" s="236"/>
      <c r="IT157" s="236"/>
      <c r="IU157" s="236"/>
      <c r="IV157" s="236"/>
      <c r="IW157" s="236"/>
    </row>
    <row r="158" spans="1:257" x14ac:dyDescent="0.25">
      <c r="A158" s="567"/>
      <c r="B158" s="569"/>
      <c r="C158" s="568"/>
      <c r="D158" s="568"/>
      <c r="E158" s="568"/>
      <c r="F158" s="568"/>
      <c r="G158" s="568"/>
      <c r="H158" s="10"/>
      <c r="I158" s="226">
        <v>0</v>
      </c>
      <c r="J158" s="236"/>
      <c r="K158" s="287"/>
      <c r="L158" s="269"/>
      <c r="M158" s="269"/>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236"/>
      <c r="AL158" s="236"/>
      <c r="AM158" s="236"/>
      <c r="AN158" s="236"/>
      <c r="AO158" s="236"/>
      <c r="AP158" s="236"/>
      <c r="AQ158" s="236"/>
      <c r="AR158" s="236"/>
      <c r="AS158" s="236"/>
      <c r="AT158" s="236"/>
      <c r="AU158" s="236"/>
      <c r="AV158" s="236"/>
      <c r="AW158" s="236"/>
      <c r="AX158" s="236"/>
      <c r="AY158" s="236"/>
      <c r="AZ158" s="236"/>
      <c r="BA158" s="236"/>
      <c r="BB158" s="236"/>
      <c r="BC158" s="236"/>
      <c r="BD158" s="236"/>
      <c r="BE158" s="236"/>
      <c r="BF158" s="236"/>
      <c r="BG158" s="236"/>
      <c r="BH158" s="236"/>
      <c r="BI158" s="236"/>
      <c r="BJ158" s="236"/>
      <c r="BK158" s="236"/>
      <c r="BL158" s="236"/>
      <c r="BM158" s="236"/>
      <c r="BN158" s="236"/>
      <c r="BO158" s="236"/>
      <c r="BP158" s="236"/>
      <c r="BQ158" s="236"/>
      <c r="BR158" s="236"/>
      <c r="BS158" s="236"/>
      <c r="BT158" s="236"/>
      <c r="BU158" s="236"/>
      <c r="BV158" s="236"/>
      <c r="BW158" s="236"/>
      <c r="BX158" s="236"/>
      <c r="BY158" s="236"/>
      <c r="BZ158" s="236"/>
      <c r="CA158" s="236"/>
      <c r="CB158" s="236"/>
      <c r="CC158" s="236"/>
      <c r="CD158" s="236"/>
      <c r="CE158" s="236"/>
      <c r="CF158" s="236"/>
      <c r="CG158" s="236"/>
      <c r="CH158" s="236"/>
      <c r="CI158" s="236"/>
      <c r="CJ158" s="236"/>
      <c r="CK158" s="236"/>
      <c r="CL158" s="236"/>
      <c r="CM158" s="236"/>
      <c r="CN158" s="236"/>
      <c r="CO158" s="236"/>
      <c r="CP158" s="236"/>
      <c r="CQ158" s="236"/>
      <c r="CR158" s="236"/>
      <c r="CS158" s="236"/>
      <c r="CT158" s="236"/>
      <c r="CU158" s="236"/>
      <c r="CV158" s="236"/>
      <c r="CW158" s="236"/>
      <c r="CX158" s="236"/>
      <c r="CY158" s="236"/>
      <c r="CZ158" s="236"/>
      <c r="DA158" s="236"/>
      <c r="DB158" s="236"/>
      <c r="DC158" s="236"/>
      <c r="DD158" s="236"/>
      <c r="DE158" s="236"/>
      <c r="DF158" s="236"/>
      <c r="DG158" s="236"/>
      <c r="DH158" s="236"/>
      <c r="DI158" s="236"/>
      <c r="DJ158" s="236"/>
      <c r="DK158" s="236"/>
      <c r="DL158" s="236"/>
      <c r="DM158" s="236"/>
      <c r="DN158" s="236"/>
      <c r="DO158" s="236"/>
      <c r="DP158" s="236"/>
      <c r="DQ158" s="236"/>
      <c r="DR158" s="236"/>
      <c r="DS158" s="236"/>
      <c r="DT158" s="236"/>
      <c r="DU158" s="236"/>
      <c r="DV158" s="236"/>
      <c r="DW158" s="236"/>
      <c r="DX158" s="236"/>
      <c r="DY158" s="236"/>
      <c r="DZ158" s="236"/>
      <c r="EA158" s="236"/>
      <c r="EB158" s="236"/>
      <c r="EC158" s="236"/>
      <c r="ED158" s="236"/>
      <c r="EE158" s="236"/>
      <c r="EF158" s="236"/>
      <c r="EG158" s="236"/>
      <c r="EH158" s="236"/>
      <c r="EI158" s="236"/>
      <c r="EJ158" s="236"/>
      <c r="EK158" s="236"/>
      <c r="EL158" s="236"/>
      <c r="EM158" s="236"/>
      <c r="EN158" s="236"/>
      <c r="EO158" s="236"/>
      <c r="EP158" s="236"/>
      <c r="EQ158" s="236"/>
      <c r="ER158" s="236"/>
      <c r="ES158" s="236"/>
      <c r="ET158" s="236"/>
      <c r="EU158" s="236"/>
      <c r="EV158" s="236"/>
      <c r="EW158" s="236"/>
      <c r="EX158" s="236"/>
      <c r="EY158" s="236"/>
      <c r="EZ158" s="236"/>
      <c r="FA158" s="236"/>
      <c r="FB158" s="236"/>
      <c r="FC158" s="236"/>
      <c r="FD158" s="236"/>
      <c r="FE158" s="236"/>
      <c r="FF158" s="236"/>
      <c r="FG158" s="236"/>
      <c r="FH158" s="236"/>
      <c r="FI158" s="236"/>
      <c r="FJ158" s="236"/>
      <c r="FK158" s="236"/>
      <c r="FL158" s="236"/>
      <c r="FM158" s="236"/>
      <c r="FN158" s="236"/>
      <c r="FO158" s="236"/>
      <c r="FP158" s="236"/>
      <c r="FQ158" s="236"/>
      <c r="FR158" s="236"/>
      <c r="FS158" s="236"/>
      <c r="FT158" s="236"/>
      <c r="FU158" s="236"/>
      <c r="FV158" s="236"/>
      <c r="FW158" s="236"/>
      <c r="FX158" s="236"/>
      <c r="FY158" s="236"/>
      <c r="FZ158" s="236"/>
      <c r="GA158" s="236"/>
      <c r="GB158" s="236"/>
      <c r="GC158" s="236"/>
      <c r="GD158" s="236"/>
      <c r="GE158" s="236"/>
      <c r="GF158" s="236"/>
      <c r="GG158" s="236"/>
      <c r="GH158" s="236"/>
      <c r="GI158" s="236"/>
      <c r="GJ158" s="236"/>
      <c r="GK158" s="236"/>
      <c r="GL158" s="236"/>
      <c r="GM158" s="236"/>
      <c r="GN158" s="236"/>
      <c r="GO158" s="236"/>
      <c r="GP158" s="236"/>
      <c r="GQ158" s="236"/>
      <c r="GR158" s="236"/>
      <c r="GS158" s="236"/>
      <c r="GT158" s="236"/>
      <c r="GU158" s="236"/>
      <c r="GV158" s="236"/>
      <c r="GW158" s="236"/>
      <c r="GX158" s="236"/>
      <c r="GY158" s="236"/>
      <c r="GZ158" s="236"/>
      <c r="HA158" s="236"/>
      <c r="HB158" s="236"/>
      <c r="HC158" s="236"/>
      <c r="HD158" s="236"/>
      <c r="HE158" s="236"/>
      <c r="HF158" s="236"/>
      <c r="HG158" s="236"/>
      <c r="HH158" s="236"/>
      <c r="HI158" s="236"/>
      <c r="HJ158" s="236"/>
      <c r="HK158" s="236"/>
      <c r="HL158" s="236"/>
      <c r="HM158" s="236"/>
      <c r="HN158" s="236"/>
      <c r="HO158" s="236"/>
      <c r="HP158" s="236"/>
      <c r="HQ158" s="236"/>
      <c r="HR158" s="236"/>
      <c r="HS158" s="236"/>
      <c r="HT158" s="236"/>
      <c r="HU158" s="236"/>
      <c r="HV158" s="236"/>
      <c r="HW158" s="236"/>
      <c r="HX158" s="236"/>
      <c r="HY158" s="236"/>
      <c r="HZ158" s="236"/>
      <c r="IA158" s="236"/>
      <c r="IB158" s="236"/>
      <c r="IC158" s="236"/>
      <c r="ID158" s="236"/>
      <c r="IE158" s="236"/>
      <c r="IF158" s="236"/>
      <c r="IG158" s="236"/>
      <c r="IH158" s="236"/>
      <c r="II158" s="236"/>
      <c r="IJ158" s="236"/>
      <c r="IK158" s="236"/>
      <c r="IL158" s="236"/>
      <c r="IM158" s="236"/>
      <c r="IN158" s="236"/>
      <c r="IO158" s="236"/>
      <c r="IP158" s="236"/>
      <c r="IQ158" s="236"/>
      <c r="IR158" s="236"/>
      <c r="IS158" s="236"/>
      <c r="IT158" s="236"/>
      <c r="IU158" s="236"/>
      <c r="IV158" s="236"/>
      <c r="IW158" s="236"/>
    </row>
    <row r="159" spans="1:257" x14ac:dyDescent="0.25">
      <c r="A159" s="567"/>
      <c r="B159" s="569"/>
      <c r="C159" s="568"/>
      <c r="D159" s="568"/>
      <c r="E159" s="568"/>
      <c r="F159" s="568"/>
      <c r="G159" s="568"/>
      <c r="H159" s="10"/>
      <c r="I159" s="226">
        <v>0</v>
      </c>
      <c r="J159" s="236"/>
      <c r="K159" s="287"/>
      <c r="L159" s="269"/>
      <c r="M159" s="269"/>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c r="AZ159" s="236"/>
      <c r="BA159" s="236"/>
      <c r="BB159" s="236"/>
      <c r="BC159" s="236"/>
      <c r="BD159" s="236"/>
      <c r="BE159" s="236"/>
      <c r="BF159" s="236"/>
      <c r="BG159" s="236"/>
      <c r="BH159" s="236"/>
      <c r="BI159" s="236"/>
      <c r="BJ159" s="236"/>
      <c r="BK159" s="236"/>
      <c r="BL159" s="236"/>
      <c r="BM159" s="236"/>
      <c r="BN159" s="236"/>
      <c r="BO159" s="236"/>
      <c r="BP159" s="236"/>
      <c r="BQ159" s="236"/>
      <c r="BR159" s="236"/>
      <c r="BS159" s="236"/>
      <c r="BT159" s="236"/>
      <c r="BU159" s="236"/>
      <c r="BV159" s="236"/>
      <c r="BW159" s="236"/>
      <c r="BX159" s="236"/>
      <c r="BY159" s="236"/>
      <c r="BZ159" s="236"/>
      <c r="CA159" s="236"/>
      <c r="CB159" s="236"/>
      <c r="CC159" s="236"/>
      <c r="CD159" s="236"/>
      <c r="CE159" s="236"/>
      <c r="CF159" s="236"/>
      <c r="CG159" s="236"/>
      <c r="CH159" s="236"/>
      <c r="CI159" s="236"/>
      <c r="CJ159" s="236"/>
      <c r="CK159" s="236"/>
      <c r="CL159" s="236"/>
      <c r="CM159" s="236"/>
      <c r="CN159" s="236"/>
      <c r="CO159" s="236"/>
      <c r="CP159" s="236"/>
      <c r="CQ159" s="236"/>
      <c r="CR159" s="236"/>
      <c r="CS159" s="236"/>
      <c r="CT159" s="236"/>
      <c r="CU159" s="236"/>
      <c r="CV159" s="236"/>
      <c r="CW159" s="236"/>
      <c r="CX159" s="236"/>
      <c r="CY159" s="236"/>
      <c r="CZ159" s="236"/>
      <c r="DA159" s="236"/>
      <c r="DB159" s="236"/>
      <c r="DC159" s="236"/>
      <c r="DD159" s="236"/>
      <c r="DE159" s="236"/>
      <c r="DF159" s="236"/>
      <c r="DG159" s="236"/>
      <c r="DH159" s="236"/>
      <c r="DI159" s="236"/>
      <c r="DJ159" s="236"/>
      <c r="DK159" s="236"/>
      <c r="DL159" s="236"/>
      <c r="DM159" s="236"/>
      <c r="DN159" s="236"/>
      <c r="DO159" s="236"/>
      <c r="DP159" s="236"/>
      <c r="DQ159" s="236"/>
      <c r="DR159" s="236"/>
      <c r="DS159" s="236"/>
      <c r="DT159" s="236"/>
      <c r="DU159" s="236"/>
      <c r="DV159" s="236"/>
      <c r="DW159" s="236"/>
      <c r="DX159" s="236"/>
      <c r="DY159" s="236"/>
      <c r="DZ159" s="236"/>
      <c r="EA159" s="236"/>
      <c r="EB159" s="236"/>
      <c r="EC159" s="236"/>
      <c r="ED159" s="236"/>
      <c r="EE159" s="236"/>
      <c r="EF159" s="236"/>
      <c r="EG159" s="236"/>
      <c r="EH159" s="236"/>
      <c r="EI159" s="236"/>
      <c r="EJ159" s="236"/>
      <c r="EK159" s="236"/>
      <c r="EL159" s="236"/>
      <c r="EM159" s="236"/>
      <c r="EN159" s="236"/>
      <c r="EO159" s="236"/>
      <c r="EP159" s="236"/>
      <c r="EQ159" s="236"/>
      <c r="ER159" s="236"/>
      <c r="ES159" s="236"/>
      <c r="ET159" s="236"/>
      <c r="EU159" s="236"/>
      <c r="EV159" s="236"/>
      <c r="EW159" s="236"/>
      <c r="EX159" s="236"/>
      <c r="EY159" s="236"/>
      <c r="EZ159" s="236"/>
      <c r="FA159" s="236"/>
      <c r="FB159" s="236"/>
      <c r="FC159" s="236"/>
      <c r="FD159" s="236"/>
      <c r="FE159" s="236"/>
      <c r="FF159" s="236"/>
      <c r="FG159" s="236"/>
      <c r="FH159" s="236"/>
      <c r="FI159" s="236"/>
      <c r="FJ159" s="236"/>
      <c r="FK159" s="236"/>
      <c r="FL159" s="236"/>
      <c r="FM159" s="236"/>
      <c r="FN159" s="236"/>
      <c r="FO159" s="236"/>
      <c r="FP159" s="236"/>
      <c r="FQ159" s="236"/>
      <c r="FR159" s="236"/>
      <c r="FS159" s="236"/>
      <c r="FT159" s="236"/>
      <c r="FU159" s="236"/>
      <c r="FV159" s="236"/>
      <c r="FW159" s="236"/>
      <c r="FX159" s="236"/>
      <c r="FY159" s="236"/>
      <c r="FZ159" s="236"/>
      <c r="GA159" s="236"/>
      <c r="GB159" s="236"/>
      <c r="GC159" s="236"/>
      <c r="GD159" s="236"/>
      <c r="GE159" s="236"/>
      <c r="GF159" s="236"/>
      <c r="GG159" s="236"/>
      <c r="GH159" s="236"/>
      <c r="GI159" s="236"/>
      <c r="GJ159" s="236"/>
      <c r="GK159" s="236"/>
      <c r="GL159" s="236"/>
      <c r="GM159" s="236"/>
      <c r="GN159" s="236"/>
      <c r="GO159" s="236"/>
      <c r="GP159" s="236"/>
      <c r="GQ159" s="236"/>
      <c r="GR159" s="236"/>
      <c r="GS159" s="236"/>
      <c r="GT159" s="236"/>
      <c r="GU159" s="236"/>
      <c r="GV159" s="236"/>
      <c r="GW159" s="236"/>
      <c r="GX159" s="236"/>
      <c r="GY159" s="236"/>
      <c r="GZ159" s="236"/>
      <c r="HA159" s="236"/>
      <c r="HB159" s="236"/>
      <c r="HC159" s="236"/>
      <c r="HD159" s="236"/>
      <c r="HE159" s="236"/>
      <c r="HF159" s="236"/>
      <c r="HG159" s="236"/>
      <c r="HH159" s="236"/>
      <c r="HI159" s="236"/>
      <c r="HJ159" s="236"/>
      <c r="HK159" s="236"/>
      <c r="HL159" s="236"/>
      <c r="HM159" s="236"/>
      <c r="HN159" s="236"/>
      <c r="HO159" s="236"/>
      <c r="HP159" s="236"/>
      <c r="HQ159" s="236"/>
      <c r="HR159" s="236"/>
      <c r="HS159" s="236"/>
      <c r="HT159" s="236"/>
      <c r="HU159" s="236"/>
      <c r="HV159" s="236"/>
      <c r="HW159" s="236"/>
      <c r="HX159" s="236"/>
      <c r="HY159" s="236"/>
      <c r="HZ159" s="236"/>
      <c r="IA159" s="236"/>
      <c r="IB159" s="236"/>
      <c r="IC159" s="236"/>
      <c r="ID159" s="236"/>
      <c r="IE159" s="236"/>
      <c r="IF159" s="236"/>
      <c r="IG159" s="236"/>
      <c r="IH159" s="236"/>
      <c r="II159" s="236"/>
      <c r="IJ159" s="236"/>
      <c r="IK159" s="236"/>
      <c r="IL159" s="236"/>
      <c r="IM159" s="236"/>
      <c r="IN159" s="236"/>
      <c r="IO159" s="236"/>
      <c r="IP159" s="236"/>
      <c r="IQ159" s="236"/>
      <c r="IR159" s="236"/>
      <c r="IS159" s="236"/>
      <c r="IT159" s="236"/>
      <c r="IU159" s="236"/>
      <c r="IV159" s="236"/>
      <c r="IW159" s="236"/>
    </row>
    <row r="160" spans="1:257" x14ac:dyDescent="0.25">
      <c r="A160" s="567"/>
      <c r="B160" s="569"/>
      <c r="C160" s="568"/>
      <c r="D160" s="568"/>
      <c r="E160" s="568"/>
      <c r="F160" s="568"/>
      <c r="G160" s="568"/>
      <c r="H160" s="10"/>
      <c r="I160" s="226">
        <v>0</v>
      </c>
      <c r="J160" s="236"/>
      <c r="K160" s="287"/>
      <c r="L160" s="269"/>
      <c r="M160" s="269"/>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c r="AZ160" s="236"/>
      <c r="BA160" s="236"/>
      <c r="BB160" s="236"/>
      <c r="BC160" s="236"/>
      <c r="BD160" s="236"/>
      <c r="BE160" s="236"/>
      <c r="BF160" s="236"/>
      <c r="BG160" s="236"/>
      <c r="BH160" s="236"/>
      <c r="BI160" s="236"/>
      <c r="BJ160" s="236"/>
      <c r="BK160" s="236"/>
      <c r="BL160" s="236"/>
      <c r="BM160" s="236"/>
      <c r="BN160" s="236"/>
      <c r="BO160" s="236"/>
      <c r="BP160" s="236"/>
      <c r="BQ160" s="236"/>
      <c r="BR160" s="236"/>
      <c r="BS160" s="236"/>
      <c r="BT160" s="236"/>
      <c r="BU160" s="236"/>
      <c r="BV160" s="236"/>
      <c r="BW160" s="236"/>
      <c r="BX160" s="236"/>
      <c r="BY160" s="236"/>
      <c r="BZ160" s="236"/>
      <c r="CA160" s="236"/>
      <c r="CB160" s="236"/>
      <c r="CC160" s="236"/>
      <c r="CD160" s="236"/>
      <c r="CE160" s="236"/>
      <c r="CF160" s="236"/>
      <c r="CG160" s="236"/>
      <c r="CH160" s="236"/>
      <c r="CI160" s="236"/>
      <c r="CJ160" s="236"/>
      <c r="CK160" s="236"/>
      <c r="CL160" s="236"/>
      <c r="CM160" s="236"/>
      <c r="CN160" s="236"/>
      <c r="CO160" s="236"/>
      <c r="CP160" s="236"/>
      <c r="CQ160" s="236"/>
      <c r="CR160" s="236"/>
      <c r="CS160" s="236"/>
      <c r="CT160" s="236"/>
      <c r="CU160" s="236"/>
      <c r="CV160" s="236"/>
      <c r="CW160" s="236"/>
      <c r="CX160" s="236"/>
      <c r="CY160" s="236"/>
      <c r="CZ160" s="236"/>
      <c r="DA160" s="236"/>
      <c r="DB160" s="236"/>
      <c r="DC160" s="236"/>
      <c r="DD160" s="236"/>
      <c r="DE160" s="236"/>
      <c r="DF160" s="236"/>
      <c r="DG160" s="236"/>
      <c r="DH160" s="236"/>
      <c r="DI160" s="236"/>
      <c r="DJ160" s="236"/>
      <c r="DK160" s="236"/>
      <c r="DL160" s="236"/>
      <c r="DM160" s="236"/>
      <c r="DN160" s="236"/>
      <c r="DO160" s="236"/>
      <c r="DP160" s="236"/>
      <c r="DQ160" s="236"/>
      <c r="DR160" s="236"/>
      <c r="DS160" s="236"/>
      <c r="DT160" s="236"/>
      <c r="DU160" s="236"/>
      <c r="DV160" s="236"/>
      <c r="DW160" s="236"/>
      <c r="DX160" s="236"/>
      <c r="DY160" s="236"/>
      <c r="DZ160" s="236"/>
      <c r="EA160" s="236"/>
      <c r="EB160" s="236"/>
      <c r="EC160" s="236"/>
      <c r="ED160" s="236"/>
      <c r="EE160" s="236"/>
      <c r="EF160" s="236"/>
      <c r="EG160" s="236"/>
      <c r="EH160" s="236"/>
      <c r="EI160" s="236"/>
      <c r="EJ160" s="236"/>
      <c r="EK160" s="236"/>
      <c r="EL160" s="236"/>
      <c r="EM160" s="236"/>
      <c r="EN160" s="236"/>
      <c r="EO160" s="236"/>
      <c r="EP160" s="236"/>
      <c r="EQ160" s="236"/>
      <c r="ER160" s="236"/>
      <c r="ES160" s="236"/>
      <c r="ET160" s="236"/>
      <c r="EU160" s="236"/>
      <c r="EV160" s="236"/>
      <c r="EW160" s="236"/>
      <c r="EX160" s="236"/>
      <c r="EY160" s="236"/>
      <c r="EZ160" s="236"/>
      <c r="FA160" s="236"/>
      <c r="FB160" s="236"/>
      <c r="FC160" s="236"/>
      <c r="FD160" s="236"/>
      <c r="FE160" s="236"/>
      <c r="FF160" s="236"/>
      <c r="FG160" s="236"/>
      <c r="FH160" s="236"/>
      <c r="FI160" s="236"/>
      <c r="FJ160" s="236"/>
      <c r="FK160" s="236"/>
      <c r="FL160" s="236"/>
      <c r="FM160" s="236"/>
      <c r="FN160" s="236"/>
      <c r="FO160" s="236"/>
      <c r="FP160" s="236"/>
      <c r="FQ160" s="236"/>
      <c r="FR160" s="236"/>
      <c r="FS160" s="236"/>
      <c r="FT160" s="236"/>
      <c r="FU160" s="236"/>
      <c r="FV160" s="236"/>
      <c r="FW160" s="236"/>
      <c r="FX160" s="236"/>
      <c r="FY160" s="236"/>
      <c r="FZ160" s="236"/>
      <c r="GA160" s="236"/>
      <c r="GB160" s="236"/>
      <c r="GC160" s="236"/>
      <c r="GD160" s="236"/>
      <c r="GE160" s="236"/>
      <c r="GF160" s="236"/>
      <c r="GG160" s="236"/>
      <c r="GH160" s="236"/>
      <c r="GI160" s="236"/>
      <c r="GJ160" s="236"/>
      <c r="GK160" s="236"/>
      <c r="GL160" s="236"/>
      <c r="GM160" s="236"/>
      <c r="GN160" s="236"/>
      <c r="GO160" s="236"/>
      <c r="GP160" s="236"/>
      <c r="GQ160" s="236"/>
      <c r="GR160" s="236"/>
      <c r="GS160" s="236"/>
      <c r="GT160" s="236"/>
      <c r="GU160" s="236"/>
      <c r="GV160" s="236"/>
      <c r="GW160" s="236"/>
      <c r="GX160" s="236"/>
      <c r="GY160" s="236"/>
      <c r="GZ160" s="236"/>
      <c r="HA160" s="236"/>
      <c r="HB160" s="236"/>
      <c r="HC160" s="236"/>
      <c r="HD160" s="236"/>
      <c r="HE160" s="236"/>
      <c r="HF160" s="236"/>
      <c r="HG160" s="236"/>
      <c r="HH160" s="236"/>
      <c r="HI160" s="236"/>
      <c r="HJ160" s="236"/>
      <c r="HK160" s="236"/>
      <c r="HL160" s="236"/>
      <c r="HM160" s="236"/>
      <c r="HN160" s="236"/>
      <c r="HO160" s="236"/>
      <c r="HP160" s="236"/>
      <c r="HQ160" s="236"/>
      <c r="HR160" s="236"/>
      <c r="HS160" s="236"/>
      <c r="HT160" s="236"/>
      <c r="HU160" s="236"/>
      <c r="HV160" s="236"/>
      <c r="HW160" s="236"/>
      <c r="HX160" s="236"/>
      <c r="HY160" s="236"/>
      <c r="HZ160" s="236"/>
      <c r="IA160" s="236"/>
      <c r="IB160" s="236"/>
      <c r="IC160" s="236"/>
      <c r="ID160" s="236"/>
      <c r="IE160" s="236"/>
      <c r="IF160" s="236"/>
      <c r="IG160" s="236"/>
      <c r="IH160" s="236"/>
      <c r="II160" s="236"/>
      <c r="IJ160" s="236"/>
      <c r="IK160" s="236"/>
      <c r="IL160" s="236"/>
      <c r="IM160" s="236"/>
      <c r="IN160" s="236"/>
      <c r="IO160" s="236"/>
      <c r="IP160" s="236"/>
      <c r="IQ160" s="236"/>
      <c r="IR160" s="236"/>
      <c r="IS160" s="236"/>
      <c r="IT160" s="236"/>
      <c r="IU160" s="236"/>
      <c r="IV160" s="236"/>
      <c r="IW160" s="236"/>
    </row>
    <row r="161" spans="1:257" x14ac:dyDescent="0.25">
      <c r="A161" s="567"/>
      <c r="B161" s="569"/>
      <c r="C161" s="568"/>
      <c r="D161" s="568"/>
      <c r="E161" s="568"/>
      <c r="F161" s="568"/>
      <c r="G161" s="568"/>
      <c r="H161" s="10"/>
      <c r="I161" s="226">
        <v>0</v>
      </c>
      <c r="J161" s="236"/>
      <c r="K161" s="287"/>
      <c r="L161" s="269"/>
      <c r="M161" s="269"/>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c r="AZ161" s="236"/>
      <c r="BA161" s="236"/>
      <c r="BB161" s="236"/>
      <c r="BC161" s="236"/>
      <c r="BD161" s="236"/>
      <c r="BE161" s="236"/>
      <c r="BF161" s="236"/>
      <c r="BG161" s="236"/>
      <c r="BH161" s="236"/>
      <c r="BI161" s="236"/>
      <c r="BJ161" s="236"/>
      <c r="BK161" s="236"/>
      <c r="BL161" s="236"/>
      <c r="BM161" s="236"/>
      <c r="BN161" s="236"/>
      <c r="BO161" s="236"/>
      <c r="BP161" s="236"/>
      <c r="BQ161" s="236"/>
      <c r="BR161" s="236"/>
      <c r="BS161" s="236"/>
      <c r="BT161" s="236"/>
      <c r="BU161" s="236"/>
      <c r="BV161" s="236"/>
      <c r="BW161" s="236"/>
      <c r="BX161" s="236"/>
      <c r="BY161" s="236"/>
      <c r="BZ161" s="236"/>
      <c r="CA161" s="236"/>
      <c r="CB161" s="236"/>
      <c r="CC161" s="236"/>
      <c r="CD161" s="236"/>
      <c r="CE161" s="236"/>
      <c r="CF161" s="236"/>
      <c r="CG161" s="236"/>
      <c r="CH161" s="236"/>
      <c r="CI161" s="236"/>
      <c r="CJ161" s="236"/>
      <c r="CK161" s="236"/>
      <c r="CL161" s="236"/>
      <c r="CM161" s="236"/>
      <c r="CN161" s="236"/>
      <c r="CO161" s="236"/>
      <c r="CP161" s="236"/>
      <c r="CQ161" s="236"/>
      <c r="CR161" s="236"/>
      <c r="CS161" s="236"/>
      <c r="CT161" s="236"/>
      <c r="CU161" s="236"/>
      <c r="CV161" s="236"/>
      <c r="CW161" s="236"/>
      <c r="CX161" s="236"/>
      <c r="CY161" s="236"/>
      <c r="CZ161" s="236"/>
      <c r="DA161" s="236"/>
      <c r="DB161" s="236"/>
      <c r="DC161" s="236"/>
      <c r="DD161" s="236"/>
      <c r="DE161" s="236"/>
      <c r="DF161" s="236"/>
      <c r="DG161" s="236"/>
      <c r="DH161" s="236"/>
      <c r="DI161" s="236"/>
      <c r="DJ161" s="236"/>
      <c r="DK161" s="236"/>
      <c r="DL161" s="236"/>
      <c r="DM161" s="236"/>
      <c r="DN161" s="236"/>
      <c r="DO161" s="236"/>
      <c r="DP161" s="236"/>
      <c r="DQ161" s="236"/>
      <c r="DR161" s="236"/>
      <c r="DS161" s="236"/>
      <c r="DT161" s="236"/>
      <c r="DU161" s="236"/>
      <c r="DV161" s="236"/>
      <c r="DW161" s="236"/>
      <c r="DX161" s="236"/>
      <c r="DY161" s="236"/>
      <c r="DZ161" s="236"/>
      <c r="EA161" s="236"/>
      <c r="EB161" s="236"/>
      <c r="EC161" s="236"/>
      <c r="ED161" s="236"/>
      <c r="EE161" s="236"/>
      <c r="EF161" s="236"/>
      <c r="EG161" s="236"/>
      <c r="EH161" s="236"/>
      <c r="EI161" s="236"/>
      <c r="EJ161" s="236"/>
      <c r="EK161" s="236"/>
      <c r="EL161" s="236"/>
      <c r="EM161" s="236"/>
      <c r="EN161" s="236"/>
      <c r="EO161" s="236"/>
      <c r="EP161" s="236"/>
      <c r="EQ161" s="236"/>
      <c r="ER161" s="236"/>
      <c r="ES161" s="236"/>
      <c r="ET161" s="236"/>
      <c r="EU161" s="236"/>
      <c r="EV161" s="236"/>
      <c r="EW161" s="236"/>
      <c r="EX161" s="236"/>
      <c r="EY161" s="236"/>
      <c r="EZ161" s="236"/>
      <c r="FA161" s="236"/>
      <c r="FB161" s="236"/>
      <c r="FC161" s="236"/>
      <c r="FD161" s="236"/>
      <c r="FE161" s="236"/>
      <c r="FF161" s="236"/>
      <c r="FG161" s="236"/>
      <c r="FH161" s="236"/>
      <c r="FI161" s="236"/>
      <c r="FJ161" s="236"/>
      <c r="FK161" s="236"/>
      <c r="FL161" s="236"/>
      <c r="FM161" s="236"/>
      <c r="FN161" s="236"/>
      <c r="FO161" s="236"/>
      <c r="FP161" s="236"/>
      <c r="FQ161" s="236"/>
      <c r="FR161" s="236"/>
      <c r="FS161" s="236"/>
      <c r="FT161" s="236"/>
      <c r="FU161" s="236"/>
      <c r="FV161" s="236"/>
      <c r="FW161" s="236"/>
      <c r="FX161" s="236"/>
      <c r="FY161" s="236"/>
      <c r="FZ161" s="236"/>
      <c r="GA161" s="236"/>
      <c r="GB161" s="236"/>
      <c r="GC161" s="236"/>
      <c r="GD161" s="236"/>
      <c r="GE161" s="236"/>
      <c r="GF161" s="236"/>
      <c r="GG161" s="236"/>
      <c r="GH161" s="236"/>
      <c r="GI161" s="236"/>
      <c r="GJ161" s="236"/>
      <c r="GK161" s="236"/>
      <c r="GL161" s="236"/>
      <c r="GM161" s="236"/>
      <c r="GN161" s="236"/>
      <c r="GO161" s="236"/>
      <c r="GP161" s="236"/>
      <c r="GQ161" s="236"/>
      <c r="GR161" s="236"/>
      <c r="GS161" s="236"/>
      <c r="GT161" s="236"/>
      <c r="GU161" s="236"/>
      <c r="GV161" s="236"/>
      <c r="GW161" s="236"/>
      <c r="GX161" s="236"/>
      <c r="GY161" s="236"/>
      <c r="GZ161" s="236"/>
      <c r="HA161" s="236"/>
      <c r="HB161" s="236"/>
      <c r="HC161" s="236"/>
      <c r="HD161" s="236"/>
      <c r="HE161" s="236"/>
      <c r="HF161" s="236"/>
      <c r="HG161" s="236"/>
      <c r="HH161" s="236"/>
      <c r="HI161" s="236"/>
      <c r="HJ161" s="236"/>
      <c r="HK161" s="236"/>
      <c r="HL161" s="236"/>
      <c r="HM161" s="236"/>
      <c r="HN161" s="236"/>
      <c r="HO161" s="236"/>
      <c r="HP161" s="236"/>
      <c r="HQ161" s="236"/>
      <c r="HR161" s="236"/>
      <c r="HS161" s="236"/>
      <c r="HT161" s="236"/>
      <c r="HU161" s="236"/>
      <c r="HV161" s="236"/>
      <c r="HW161" s="236"/>
      <c r="HX161" s="236"/>
      <c r="HY161" s="236"/>
      <c r="HZ161" s="236"/>
      <c r="IA161" s="236"/>
      <c r="IB161" s="236"/>
      <c r="IC161" s="236"/>
      <c r="ID161" s="236"/>
      <c r="IE161" s="236"/>
      <c r="IF161" s="236"/>
      <c r="IG161" s="236"/>
      <c r="IH161" s="236"/>
      <c r="II161" s="236"/>
      <c r="IJ161" s="236"/>
      <c r="IK161" s="236"/>
      <c r="IL161" s="236"/>
      <c r="IM161" s="236"/>
      <c r="IN161" s="236"/>
      <c r="IO161" s="236"/>
      <c r="IP161" s="236"/>
      <c r="IQ161" s="236"/>
      <c r="IR161" s="236"/>
      <c r="IS161" s="236"/>
      <c r="IT161" s="236"/>
      <c r="IU161" s="236"/>
      <c r="IV161" s="236"/>
      <c r="IW161" s="236"/>
    </row>
    <row r="162" spans="1:257" x14ac:dyDescent="0.25">
      <c r="A162" s="567"/>
      <c r="B162" s="569"/>
      <c r="C162" s="568"/>
      <c r="D162" s="568"/>
      <c r="E162" s="568"/>
      <c r="F162" s="568"/>
      <c r="G162" s="568"/>
      <c r="H162" s="10"/>
      <c r="I162" s="226">
        <v>0</v>
      </c>
      <c r="J162" s="236"/>
      <c r="K162" s="287"/>
      <c r="L162" s="269"/>
      <c r="M162" s="269"/>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G162" s="236"/>
      <c r="BH162" s="236"/>
      <c r="BI162" s="236"/>
      <c r="BJ162" s="236"/>
      <c r="BK162" s="236"/>
      <c r="BL162" s="236"/>
      <c r="BM162" s="236"/>
      <c r="BN162" s="236"/>
      <c r="BO162" s="236"/>
      <c r="BP162" s="236"/>
      <c r="BQ162" s="236"/>
      <c r="BR162" s="236"/>
      <c r="BS162" s="236"/>
      <c r="BT162" s="236"/>
      <c r="BU162" s="236"/>
      <c r="BV162" s="236"/>
      <c r="BW162" s="236"/>
      <c r="BX162" s="236"/>
      <c r="BY162" s="236"/>
      <c r="BZ162" s="236"/>
      <c r="CA162" s="236"/>
      <c r="CB162" s="236"/>
      <c r="CC162" s="236"/>
      <c r="CD162" s="236"/>
      <c r="CE162" s="236"/>
      <c r="CF162" s="236"/>
      <c r="CG162" s="236"/>
      <c r="CH162" s="236"/>
      <c r="CI162" s="236"/>
      <c r="CJ162" s="236"/>
      <c r="CK162" s="236"/>
      <c r="CL162" s="236"/>
      <c r="CM162" s="236"/>
      <c r="CN162" s="236"/>
      <c r="CO162" s="236"/>
      <c r="CP162" s="236"/>
      <c r="CQ162" s="236"/>
      <c r="CR162" s="236"/>
      <c r="CS162" s="236"/>
      <c r="CT162" s="236"/>
      <c r="CU162" s="236"/>
      <c r="CV162" s="236"/>
      <c r="CW162" s="236"/>
      <c r="CX162" s="236"/>
      <c r="CY162" s="236"/>
      <c r="CZ162" s="236"/>
      <c r="DA162" s="236"/>
      <c r="DB162" s="236"/>
      <c r="DC162" s="236"/>
      <c r="DD162" s="236"/>
      <c r="DE162" s="236"/>
      <c r="DF162" s="236"/>
      <c r="DG162" s="236"/>
      <c r="DH162" s="236"/>
      <c r="DI162" s="236"/>
      <c r="DJ162" s="236"/>
      <c r="DK162" s="236"/>
      <c r="DL162" s="236"/>
      <c r="DM162" s="236"/>
      <c r="DN162" s="236"/>
      <c r="DO162" s="236"/>
      <c r="DP162" s="236"/>
      <c r="DQ162" s="236"/>
      <c r="DR162" s="236"/>
      <c r="DS162" s="236"/>
      <c r="DT162" s="236"/>
      <c r="DU162" s="236"/>
      <c r="DV162" s="236"/>
      <c r="DW162" s="236"/>
      <c r="DX162" s="236"/>
      <c r="DY162" s="236"/>
      <c r="DZ162" s="236"/>
      <c r="EA162" s="236"/>
      <c r="EB162" s="236"/>
      <c r="EC162" s="236"/>
      <c r="ED162" s="236"/>
      <c r="EE162" s="236"/>
      <c r="EF162" s="236"/>
      <c r="EG162" s="236"/>
      <c r="EH162" s="236"/>
      <c r="EI162" s="236"/>
      <c r="EJ162" s="236"/>
      <c r="EK162" s="236"/>
      <c r="EL162" s="236"/>
      <c r="EM162" s="236"/>
      <c r="EN162" s="236"/>
      <c r="EO162" s="236"/>
      <c r="EP162" s="236"/>
      <c r="EQ162" s="236"/>
      <c r="ER162" s="236"/>
      <c r="ES162" s="236"/>
      <c r="ET162" s="236"/>
      <c r="EU162" s="236"/>
      <c r="EV162" s="236"/>
      <c r="EW162" s="236"/>
      <c r="EX162" s="236"/>
      <c r="EY162" s="236"/>
      <c r="EZ162" s="236"/>
      <c r="FA162" s="236"/>
      <c r="FB162" s="236"/>
      <c r="FC162" s="236"/>
      <c r="FD162" s="236"/>
      <c r="FE162" s="236"/>
      <c r="FF162" s="236"/>
      <c r="FG162" s="236"/>
      <c r="FH162" s="236"/>
      <c r="FI162" s="236"/>
      <c r="FJ162" s="236"/>
      <c r="FK162" s="236"/>
      <c r="FL162" s="236"/>
      <c r="FM162" s="236"/>
      <c r="FN162" s="236"/>
      <c r="FO162" s="236"/>
      <c r="FP162" s="236"/>
      <c r="FQ162" s="236"/>
      <c r="FR162" s="236"/>
      <c r="FS162" s="236"/>
      <c r="FT162" s="236"/>
      <c r="FU162" s="236"/>
      <c r="FV162" s="236"/>
      <c r="FW162" s="236"/>
      <c r="FX162" s="236"/>
      <c r="FY162" s="236"/>
      <c r="FZ162" s="236"/>
      <c r="GA162" s="236"/>
      <c r="GB162" s="236"/>
      <c r="GC162" s="236"/>
      <c r="GD162" s="236"/>
      <c r="GE162" s="236"/>
      <c r="GF162" s="236"/>
      <c r="GG162" s="236"/>
      <c r="GH162" s="236"/>
      <c r="GI162" s="236"/>
      <c r="GJ162" s="236"/>
      <c r="GK162" s="236"/>
      <c r="GL162" s="236"/>
      <c r="GM162" s="236"/>
      <c r="GN162" s="236"/>
      <c r="GO162" s="236"/>
      <c r="GP162" s="236"/>
      <c r="GQ162" s="236"/>
      <c r="GR162" s="236"/>
      <c r="GS162" s="236"/>
      <c r="GT162" s="236"/>
      <c r="GU162" s="236"/>
      <c r="GV162" s="236"/>
      <c r="GW162" s="236"/>
      <c r="GX162" s="236"/>
      <c r="GY162" s="236"/>
      <c r="GZ162" s="236"/>
      <c r="HA162" s="236"/>
      <c r="HB162" s="236"/>
      <c r="HC162" s="236"/>
      <c r="HD162" s="236"/>
      <c r="HE162" s="236"/>
      <c r="HF162" s="236"/>
      <c r="HG162" s="236"/>
      <c r="HH162" s="236"/>
      <c r="HI162" s="236"/>
      <c r="HJ162" s="236"/>
      <c r="HK162" s="236"/>
      <c r="HL162" s="236"/>
      <c r="HM162" s="236"/>
      <c r="HN162" s="236"/>
      <c r="HO162" s="236"/>
      <c r="HP162" s="236"/>
      <c r="HQ162" s="236"/>
      <c r="HR162" s="236"/>
      <c r="HS162" s="236"/>
      <c r="HT162" s="236"/>
      <c r="HU162" s="236"/>
      <c r="HV162" s="236"/>
      <c r="HW162" s="236"/>
      <c r="HX162" s="236"/>
      <c r="HY162" s="236"/>
      <c r="HZ162" s="236"/>
      <c r="IA162" s="236"/>
      <c r="IB162" s="236"/>
      <c r="IC162" s="236"/>
      <c r="ID162" s="236"/>
      <c r="IE162" s="236"/>
      <c r="IF162" s="236"/>
      <c r="IG162" s="236"/>
      <c r="IH162" s="236"/>
      <c r="II162" s="236"/>
      <c r="IJ162" s="236"/>
      <c r="IK162" s="236"/>
      <c r="IL162" s="236"/>
      <c r="IM162" s="236"/>
      <c r="IN162" s="236"/>
      <c r="IO162" s="236"/>
      <c r="IP162" s="236"/>
      <c r="IQ162" s="236"/>
      <c r="IR162" s="236"/>
      <c r="IS162" s="236"/>
      <c r="IT162" s="236"/>
      <c r="IU162" s="236"/>
      <c r="IV162" s="236"/>
      <c r="IW162" s="236"/>
    </row>
    <row r="163" spans="1:257" x14ac:dyDescent="0.25">
      <c r="A163" s="567"/>
      <c r="B163" s="569"/>
      <c r="C163" s="568"/>
      <c r="D163" s="568"/>
      <c r="E163" s="568"/>
      <c r="F163" s="568"/>
      <c r="G163" s="568"/>
      <c r="H163" s="10"/>
      <c r="I163" s="226">
        <v>0</v>
      </c>
      <c r="J163" s="236"/>
      <c r="K163" s="287"/>
      <c r="L163" s="269"/>
      <c r="M163" s="269"/>
      <c r="N163" s="236"/>
      <c r="O163" s="236"/>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c r="AY163" s="236"/>
      <c r="AZ163" s="236"/>
      <c r="BA163" s="236"/>
      <c r="BB163" s="236"/>
      <c r="BC163" s="236"/>
      <c r="BD163" s="236"/>
      <c r="BE163" s="236"/>
      <c r="BF163" s="236"/>
      <c r="BG163" s="236"/>
      <c r="BH163" s="236"/>
      <c r="BI163" s="236"/>
      <c r="BJ163" s="236"/>
      <c r="BK163" s="236"/>
      <c r="BL163" s="236"/>
      <c r="BM163" s="236"/>
      <c r="BN163" s="236"/>
      <c r="BO163" s="236"/>
      <c r="BP163" s="236"/>
      <c r="BQ163" s="236"/>
      <c r="BR163" s="236"/>
      <c r="BS163" s="236"/>
      <c r="BT163" s="236"/>
      <c r="BU163" s="236"/>
      <c r="BV163" s="236"/>
      <c r="BW163" s="236"/>
      <c r="BX163" s="236"/>
      <c r="BY163" s="236"/>
      <c r="BZ163" s="236"/>
      <c r="CA163" s="236"/>
      <c r="CB163" s="236"/>
      <c r="CC163" s="236"/>
      <c r="CD163" s="236"/>
      <c r="CE163" s="236"/>
      <c r="CF163" s="236"/>
      <c r="CG163" s="236"/>
      <c r="CH163" s="236"/>
      <c r="CI163" s="236"/>
      <c r="CJ163" s="236"/>
      <c r="CK163" s="236"/>
      <c r="CL163" s="236"/>
      <c r="CM163" s="236"/>
      <c r="CN163" s="236"/>
      <c r="CO163" s="236"/>
      <c r="CP163" s="236"/>
      <c r="CQ163" s="236"/>
      <c r="CR163" s="236"/>
      <c r="CS163" s="236"/>
      <c r="CT163" s="236"/>
      <c r="CU163" s="236"/>
      <c r="CV163" s="236"/>
      <c r="CW163" s="236"/>
      <c r="CX163" s="236"/>
      <c r="CY163" s="236"/>
      <c r="CZ163" s="236"/>
      <c r="DA163" s="236"/>
      <c r="DB163" s="236"/>
      <c r="DC163" s="236"/>
      <c r="DD163" s="236"/>
      <c r="DE163" s="236"/>
      <c r="DF163" s="236"/>
      <c r="DG163" s="236"/>
      <c r="DH163" s="236"/>
      <c r="DI163" s="236"/>
      <c r="DJ163" s="236"/>
      <c r="DK163" s="236"/>
      <c r="DL163" s="236"/>
      <c r="DM163" s="236"/>
      <c r="DN163" s="236"/>
      <c r="DO163" s="236"/>
      <c r="DP163" s="236"/>
      <c r="DQ163" s="236"/>
      <c r="DR163" s="236"/>
      <c r="DS163" s="236"/>
      <c r="DT163" s="236"/>
      <c r="DU163" s="236"/>
      <c r="DV163" s="236"/>
      <c r="DW163" s="236"/>
      <c r="DX163" s="236"/>
      <c r="DY163" s="236"/>
      <c r="DZ163" s="236"/>
      <c r="EA163" s="236"/>
      <c r="EB163" s="236"/>
      <c r="EC163" s="236"/>
      <c r="ED163" s="236"/>
      <c r="EE163" s="236"/>
      <c r="EF163" s="236"/>
      <c r="EG163" s="236"/>
      <c r="EH163" s="236"/>
      <c r="EI163" s="236"/>
      <c r="EJ163" s="236"/>
      <c r="EK163" s="236"/>
      <c r="EL163" s="236"/>
      <c r="EM163" s="236"/>
      <c r="EN163" s="236"/>
      <c r="EO163" s="236"/>
      <c r="EP163" s="236"/>
      <c r="EQ163" s="236"/>
      <c r="ER163" s="236"/>
      <c r="ES163" s="236"/>
      <c r="ET163" s="236"/>
      <c r="EU163" s="236"/>
      <c r="EV163" s="236"/>
      <c r="EW163" s="236"/>
      <c r="EX163" s="236"/>
      <c r="EY163" s="236"/>
      <c r="EZ163" s="236"/>
      <c r="FA163" s="236"/>
      <c r="FB163" s="236"/>
      <c r="FC163" s="236"/>
      <c r="FD163" s="236"/>
      <c r="FE163" s="236"/>
      <c r="FF163" s="236"/>
      <c r="FG163" s="236"/>
      <c r="FH163" s="236"/>
      <c r="FI163" s="236"/>
      <c r="FJ163" s="236"/>
      <c r="FK163" s="236"/>
      <c r="FL163" s="236"/>
      <c r="FM163" s="236"/>
      <c r="FN163" s="236"/>
      <c r="FO163" s="236"/>
      <c r="FP163" s="236"/>
      <c r="FQ163" s="236"/>
      <c r="FR163" s="236"/>
      <c r="FS163" s="236"/>
      <c r="FT163" s="236"/>
      <c r="FU163" s="236"/>
      <c r="FV163" s="236"/>
      <c r="FW163" s="236"/>
      <c r="FX163" s="236"/>
      <c r="FY163" s="236"/>
      <c r="FZ163" s="236"/>
      <c r="GA163" s="236"/>
      <c r="GB163" s="236"/>
      <c r="GC163" s="236"/>
      <c r="GD163" s="236"/>
      <c r="GE163" s="236"/>
      <c r="GF163" s="236"/>
      <c r="GG163" s="236"/>
      <c r="GH163" s="236"/>
      <c r="GI163" s="236"/>
      <c r="GJ163" s="236"/>
      <c r="GK163" s="236"/>
      <c r="GL163" s="236"/>
      <c r="GM163" s="236"/>
      <c r="GN163" s="236"/>
      <c r="GO163" s="236"/>
      <c r="GP163" s="236"/>
      <c r="GQ163" s="236"/>
      <c r="GR163" s="236"/>
      <c r="GS163" s="236"/>
      <c r="GT163" s="236"/>
      <c r="GU163" s="236"/>
      <c r="GV163" s="236"/>
      <c r="GW163" s="236"/>
      <c r="GX163" s="236"/>
      <c r="GY163" s="236"/>
      <c r="GZ163" s="236"/>
      <c r="HA163" s="236"/>
      <c r="HB163" s="236"/>
      <c r="HC163" s="236"/>
      <c r="HD163" s="236"/>
      <c r="HE163" s="236"/>
      <c r="HF163" s="236"/>
      <c r="HG163" s="236"/>
      <c r="HH163" s="236"/>
      <c r="HI163" s="236"/>
      <c r="HJ163" s="236"/>
      <c r="HK163" s="236"/>
      <c r="HL163" s="236"/>
      <c r="HM163" s="236"/>
      <c r="HN163" s="236"/>
      <c r="HO163" s="236"/>
      <c r="HP163" s="236"/>
      <c r="HQ163" s="236"/>
      <c r="HR163" s="236"/>
      <c r="HS163" s="236"/>
      <c r="HT163" s="236"/>
      <c r="HU163" s="236"/>
      <c r="HV163" s="236"/>
      <c r="HW163" s="236"/>
      <c r="HX163" s="236"/>
      <c r="HY163" s="236"/>
      <c r="HZ163" s="236"/>
      <c r="IA163" s="236"/>
      <c r="IB163" s="236"/>
      <c r="IC163" s="236"/>
      <c r="ID163" s="236"/>
      <c r="IE163" s="236"/>
      <c r="IF163" s="236"/>
      <c r="IG163" s="236"/>
      <c r="IH163" s="236"/>
      <c r="II163" s="236"/>
      <c r="IJ163" s="236"/>
      <c r="IK163" s="236"/>
      <c r="IL163" s="236"/>
      <c r="IM163" s="236"/>
      <c r="IN163" s="236"/>
      <c r="IO163" s="236"/>
      <c r="IP163" s="236"/>
      <c r="IQ163" s="236"/>
      <c r="IR163" s="236"/>
      <c r="IS163" s="236"/>
      <c r="IT163" s="236"/>
      <c r="IU163" s="236"/>
      <c r="IV163" s="236"/>
      <c r="IW163" s="236"/>
    </row>
    <row r="164" spans="1:257" x14ac:dyDescent="0.25">
      <c r="A164" s="567"/>
      <c r="B164" s="569"/>
      <c r="C164" s="568"/>
      <c r="D164" s="568"/>
      <c r="E164" s="568"/>
      <c r="F164" s="568"/>
      <c r="G164" s="568"/>
      <c r="H164" s="10"/>
      <c r="I164" s="226">
        <v>0</v>
      </c>
      <c r="J164" s="236"/>
      <c r="K164" s="287"/>
      <c r="L164" s="269"/>
      <c r="M164" s="269"/>
      <c r="N164" s="236"/>
      <c r="O164" s="236"/>
      <c r="P164" s="236"/>
      <c r="Q164" s="236"/>
      <c r="R164" s="236"/>
      <c r="S164" s="236"/>
      <c r="T164" s="236"/>
      <c r="U164" s="236"/>
      <c r="V164" s="236"/>
      <c r="W164" s="236"/>
      <c r="X164" s="236"/>
      <c r="Y164" s="236"/>
      <c r="Z164" s="236"/>
      <c r="AA164" s="236"/>
      <c r="AB164" s="236"/>
      <c r="AC164" s="236"/>
      <c r="AD164" s="236"/>
      <c r="AE164" s="236"/>
      <c r="AF164" s="236"/>
      <c r="AG164" s="236"/>
      <c r="AH164" s="236"/>
      <c r="AI164" s="236"/>
      <c r="AJ164" s="236"/>
      <c r="AK164" s="236"/>
      <c r="AL164" s="236"/>
      <c r="AM164" s="236"/>
      <c r="AN164" s="236"/>
      <c r="AO164" s="236"/>
      <c r="AP164" s="236"/>
      <c r="AQ164" s="236"/>
      <c r="AR164" s="236"/>
      <c r="AS164" s="236"/>
      <c r="AT164" s="236"/>
      <c r="AU164" s="236"/>
      <c r="AV164" s="236"/>
      <c r="AW164" s="236"/>
      <c r="AX164" s="236"/>
      <c r="AY164" s="236"/>
      <c r="AZ164" s="236"/>
      <c r="BA164" s="236"/>
      <c r="BB164" s="236"/>
      <c r="BC164" s="236"/>
      <c r="BD164" s="236"/>
      <c r="BE164" s="236"/>
      <c r="BF164" s="236"/>
      <c r="BG164" s="236"/>
      <c r="BH164" s="236"/>
      <c r="BI164" s="236"/>
      <c r="BJ164" s="236"/>
      <c r="BK164" s="236"/>
      <c r="BL164" s="236"/>
      <c r="BM164" s="236"/>
      <c r="BN164" s="236"/>
      <c r="BO164" s="236"/>
      <c r="BP164" s="236"/>
      <c r="BQ164" s="236"/>
      <c r="BR164" s="236"/>
      <c r="BS164" s="236"/>
      <c r="BT164" s="236"/>
      <c r="BU164" s="236"/>
      <c r="BV164" s="236"/>
      <c r="BW164" s="236"/>
      <c r="BX164" s="236"/>
      <c r="BY164" s="236"/>
      <c r="BZ164" s="236"/>
      <c r="CA164" s="236"/>
      <c r="CB164" s="236"/>
      <c r="CC164" s="236"/>
      <c r="CD164" s="236"/>
      <c r="CE164" s="236"/>
      <c r="CF164" s="236"/>
      <c r="CG164" s="236"/>
      <c r="CH164" s="236"/>
      <c r="CI164" s="236"/>
      <c r="CJ164" s="236"/>
      <c r="CK164" s="236"/>
      <c r="CL164" s="236"/>
      <c r="CM164" s="236"/>
      <c r="CN164" s="236"/>
      <c r="CO164" s="236"/>
      <c r="CP164" s="236"/>
      <c r="CQ164" s="236"/>
      <c r="CR164" s="236"/>
      <c r="CS164" s="236"/>
      <c r="CT164" s="236"/>
      <c r="CU164" s="236"/>
      <c r="CV164" s="236"/>
      <c r="CW164" s="236"/>
      <c r="CX164" s="236"/>
      <c r="CY164" s="236"/>
      <c r="CZ164" s="236"/>
      <c r="DA164" s="236"/>
      <c r="DB164" s="236"/>
      <c r="DC164" s="236"/>
      <c r="DD164" s="236"/>
      <c r="DE164" s="236"/>
      <c r="DF164" s="236"/>
      <c r="DG164" s="236"/>
      <c r="DH164" s="236"/>
      <c r="DI164" s="236"/>
      <c r="DJ164" s="236"/>
      <c r="DK164" s="236"/>
      <c r="DL164" s="236"/>
      <c r="DM164" s="236"/>
      <c r="DN164" s="236"/>
      <c r="DO164" s="236"/>
      <c r="DP164" s="236"/>
      <c r="DQ164" s="236"/>
      <c r="DR164" s="236"/>
      <c r="DS164" s="236"/>
      <c r="DT164" s="236"/>
      <c r="DU164" s="236"/>
      <c r="DV164" s="236"/>
      <c r="DW164" s="236"/>
      <c r="DX164" s="236"/>
      <c r="DY164" s="236"/>
      <c r="DZ164" s="236"/>
      <c r="EA164" s="236"/>
      <c r="EB164" s="236"/>
      <c r="EC164" s="236"/>
      <c r="ED164" s="236"/>
      <c r="EE164" s="236"/>
      <c r="EF164" s="236"/>
      <c r="EG164" s="236"/>
      <c r="EH164" s="236"/>
      <c r="EI164" s="236"/>
      <c r="EJ164" s="236"/>
      <c r="EK164" s="236"/>
      <c r="EL164" s="236"/>
      <c r="EM164" s="236"/>
      <c r="EN164" s="236"/>
      <c r="EO164" s="236"/>
      <c r="EP164" s="236"/>
      <c r="EQ164" s="236"/>
      <c r="ER164" s="236"/>
      <c r="ES164" s="236"/>
      <c r="ET164" s="236"/>
      <c r="EU164" s="236"/>
      <c r="EV164" s="236"/>
      <c r="EW164" s="236"/>
      <c r="EX164" s="236"/>
      <c r="EY164" s="236"/>
      <c r="EZ164" s="236"/>
      <c r="FA164" s="236"/>
      <c r="FB164" s="236"/>
      <c r="FC164" s="236"/>
      <c r="FD164" s="236"/>
      <c r="FE164" s="236"/>
      <c r="FF164" s="236"/>
      <c r="FG164" s="236"/>
      <c r="FH164" s="236"/>
      <c r="FI164" s="236"/>
      <c r="FJ164" s="236"/>
      <c r="FK164" s="236"/>
      <c r="FL164" s="236"/>
      <c r="FM164" s="236"/>
      <c r="FN164" s="236"/>
      <c r="FO164" s="236"/>
      <c r="FP164" s="236"/>
      <c r="FQ164" s="236"/>
      <c r="FR164" s="236"/>
      <c r="FS164" s="236"/>
      <c r="FT164" s="236"/>
      <c r="FU164" s="236"/>
      <c r="FV164" s="236"/>
      <c r="FW164" s="236"/>
      <c r="FX164" s="236"/>
      <c r="FY164" s="236"/>
      <c r="FZ164" s="236"/>
      <c r="GA164" s="236"/>
      <c r="GB164" s="236"/>
      <c r="GC164" s="236"/>
      <c r="GD164" s="236"/>
      <c r="GE164" s="236"/>
      <c r="GF164" s="236"/>
      <c r="GG164" s="236"/>
      <c r="GH164" s="236"/>
      <c r="GI164" s="236"/>
      <c r="GJ164" s="236"/>
      <c r="GK164" s="236"/>
      <c r="GL164" s="236"/>
      <c r="GM164" s="236"/>
      <c r="GN164" s="236"/>
      <c r="GO164" s="236"/>
      <c r="GP164" s="236"/>
      <c r="GQ164" s="236"/>
      <c r="GR164" s="236"/>
      <c r="GS164" s="236"/>
      <c r="GT164" s="236"/>
      <c r="GU164" s="236"/>
      <c r="GV164" s="236"/>
      <c r="GW164" s="236"/>
      <c r="GX164" s="236"/>
      <c r="GY164" s="236"/>
      <c r="GZ164" s="236"/>
      <c r="HA164" s="236"/>
      <c r="HB164" s="236"/>
      <c r="HC164" s="236"/>
      <c r="HD164" s="236"/>
      <c r="HE164" s="236"/>
      <c r="HF164" s="236"/>
      <c r="HG164" s="236"/>
      <c r="HH164" s="236"/>
      <c r="HI164" s="236"/>
      <c r="HJ164" s="236"/>
      <c r="HK164" s="236"/>
      <c r="HL164" s="236"/>
      <c r="HM164" s="236"/>
      <c r="HN164" s="236"/>
      <c r="HO164" s="236"/>
      <c r="HP164" s="236"/>
      <c r="HQ164" s="236"/>
      <c r="HR164" s="236"/>
      <c r="HS164" s="236"/>
      <c r="HT164" s="236"/>
      <c r="HU164" s="236"/>
      <c r="HV164" s="236"/>
      <c r="HW164" s="236"/>
      <c r="HX164" s="236"/>
      <c r="HY164" s="236"/>
      <c r="HZ164" s="236"/>
      <c r="IA164" s="236"/>
      <c r="IB164" s="236"/>
      <c r="IC164" s="236"/>
      <c r="ID164" s="236"/>
      <c r="IE164" s="236"/>
      <c r="IF164" s="236"/>
      <c r="IG164" s="236"/>
      <c r="IH164" s="236"/>
      <c r="II164" s="236"/>
      <c r="IJ164" s="236"/>
      <c r="IK164" s="236"/>
      <c r="IL164" s="236"/>
      <c r="IM164" s="236"/>
      <c r="IN164" s="236"/>
      <c r="IO164" s="236"/>
      <c r="IP164" s="236"/>
      <c r="IQ164" s="236"/>
      <c r="IR164" s="236"/>
      <c r="IS164" s="236"/>
      <c r="IT164" s="236"/>
      <c r="IU164" s="236"/>
      <c r="IV164" s="236"/>
      <c r="IW164" s="236"/>
    </row>
    <row r="165" spans="1:257" x14ac:dyDescent="0.25">
      <c r="A165" s="567"/>
      <c r="B165" s="569"/>
      <c r="C165" s="568"/>
      <c r="D165" s="568"/>
      <c r="E165" s="568"/>
      <c r="F165" s="568"/>
      <c r="G165" s="568"/>
      <c r="H165" s="10"/>
      <c r="I165" s="226">
        <v>0</v>
      </c>
      <c r="J165" s="236"/>
      <c r="K165" s="287"/>
      <c r="L165" s="269"/>
      <c r="M165" s="269"/>
      <c r="N165" s="236"/>
      <c r="O165" s="236"/>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c r="AZ165" s="236"/>
      <c r="BA165" s="236"/>
      <c r="BB165" s="236"/>
      <c r="BC165" s="236"/>
      <c r="BD165" s="236"/>
      <c r="BE165" s="236"/>
      <c r="BF165" s="236"/>
      <c r="BG165" s="236"/>
      <c r="BH165" s="236"/>
      <c r="BI165" s="236"/>
      <c r="BJ165" s="236"/>
      <c r="BK165" s="236"/>
      <c r="BL165" s="236"/>
      <c r="BM165" s="236"/>
      <c r="BN165" s="236"/>
      <c r="BO165" s="236"/>
      <c r="BP165" s="236"/>
      <c r="BQ165" s="236"/>
      <c r="BR165" s="236"/>
      <c r="BS165" s="236"/>
      <c r="BT165" s="236"/>
      <c r="BU165" s="236"/>
      <c r="BV165" s="236"/>
      <c r="BW165" s="236"/>
      <c r="BX165" s="236"/>
      <c r="BY165" s="236"/>
      <c r="BZ165" s="236"/>
      <c r="CA165" s="236"/>
      <c r="CB165" s="236"/>
      <c r="CC165" s="236"/>
      <c r="CD165" s="236"/>
      <c r="CE165" s="236"/>
      <c r="CF165" s="236"/>
      <c r="CG165" s="236"/>
      <c r="CH165" s="236"/>
      <c r="CI165" s="236"/>
      <c r="CJ165" s="236"/>
      <c r="CK165" s="236"/>
      <c r="CL165" s="236"/>
      <c r="CM165" s="236"/>
      <c r="CN165" s="236"/>
      <c r="CO165" s="236"/>
      <c r="CP165" s="236"/>
      <c r="CQ165" s="236"/>
      <c r="CR165" s="236"/>
      <c r="CS165" s="236"/>
      <c r="CT165" s="236"/>
      <c r="CU165" s="236"/>
      <c r="CV165" s="236"/>
      <c r="CW165" s="236"/>
      <c r="CX165" s="236"/>
      <c r="CY165" s="236"/>
      <c r="CZ165" s="236"/>
      <c r="DA165" s="236"/>
      <c r="DB165" s="236"/>
      <c r="DC165" s="236"/>
      <c r="DD165" s="236"/>
      <c r="DE165" s="236"/>
      <c r="DF165" s="236"/>
      <c r="DG165" s="236"/>
      <c r="DH165" s="236"/>
      <c r="DI165" s="236"/>
      <c r="DJ165" s="236"/>
      <c r="DK165" s="236"/>
      <c r="DL165" s="236"/>
      <c r="DM165" s="236"/>
      <c r="DN165" s="236"/>
      <c r="DO165" s="236"/>
      <c r="DP165" s="236"/>
      <c r="DQ165" s="236"/>
      <c r="DR165" s="236"/>
      <c r="DS165" s="236"/>
      <c r="DT165" s="236"/>
      <c r="DU165" s="236"/>
      <c r="DV165" s="236"/>
      <c r="DW165" s="236"/>
      <c r="DX165" s="236"/>
      <c r="DY165" s="236"/>
      <c r="DZ165" s="236"/>
      <c r="EA165" s="236"/>
      <c r="EB165" s="236"/>
      <c r="EC165" s="236"/>
      <c r="ED165" s="236"/>
      <c r="EE165" s="236"/>
      <c r="EF165" s="236"/>
      <c r="EG165" s="236"/>
      <c r="EH165" s="236"/>
      <c r="EI165" s="236"/>
      <c r="EJ165" s="236"/>
      <c r="EK165" s="236"/>
      <c r="EL165" s="236"/>
      <c r="EM165" s="236"/>
      <c r="EN165" s="236"/>
      <c r="EO165" s="236"/>
      <c r="EP165" s="236"/>
      <c r="EQ165" s="236"/>
      <c r="ER165" s="236"/>
      <c r="ES165" s="236"/>
      <c r="ET165" s="236"/>
      <c r="EU165" s="236"/>
      <c r="EV165" s="236"/>
      <c r="EW165" s="236"/>
      <c r="EX165" s="236"/>
      <c r="EY165" s="236"/>
      <c r="EZ165" s="236"/>
      <c r="FA165" s="236"/>
      <c r="FB165" s="236"/>
      <c r="FC165" s="236"/>
      <c r="FD165" s="236"/>
      <c r="FE165" s="236"/>
      <c r="FF165" s="236"/>
      <c r="FG165" s="236"/>
      <c r="FH165" s="236"/>
      <c r="FI165" s="236"/>
      <c r="FJ165" s="236"/>
      <c r="FK165" s="236"/>
      <c r="FL165" s="236"/>
      <c r="FM165" s="236"/>
      <c r="FN165" s="236"/>
      <c r="FO165" s="236"/>
      <c r="FP165" s="236"/>
      <c r="FQ165" s="236"/>
      <c r="FR165" s="236"/>
      <c r="FS165" s="236"/>
      <c r="FT165" s="236"/>
      <c r="FU165" s="236"/>
      <c r="FV165" s="236"/>
      <c r="FW165" s="236"/>
      <c r="FX165" s="236"/>
      <c r="FY165" s="236"/>
      <c r="FZ165" s="236"/>
      <c r="GA165" s="236"/>
      <c r="GB165" s="236"/>
      <c r="GC165" s="236"/>
      <c r="GD165" s="236"/>
      <c r="GE165" s="236"/>
      <c r="GF165" s="236"/>
      <c r="GG165" s="236"/>
      <c r="GH165" s="236"/>
      <c r="GI165" s="236"/>
      <c r="GJ165" s="236"/>
      <c r="GK165" s="236"/>
      <c r="GL165" s="236"/>
      <c r="GM165" s="236"/>
      <c r="GN165" s="236"/>
      <c r="GO165" s="236"/>
      <c r="GP165" s="236"/>
      <c r="GQ165" s="236"/>
      <c r="GR165" s="236"/>
      <c r="GS165" s="236"/>
      <c r="GT165" s="236"/>
      <c r="GU165" s="236"/>
      <c r="GV165" s="236"/>
      <c r="GW165" s="236"/>
      <c r="GX165" s="236"/>
      <c r="GY165" s="236"/>
      <c r="GZ165" s="236"/>
      <c r="HA165" s="236"/>
      <c r="HB165" s="236"/>
      <c r="HC165" s="236"/>
      <c r="HD165" s="236"/>
      <c r="HE165" s="236"/>
      <c r="HF165" s="236"/>
      <c r="HG165" s="236"/>
      <c r="HH165" s="236"/>
      <c r="HI165" s="236"/>
      <c r="HJ165" s="236"/>
      <c r="HK165" s="236"/>
      <c r="HL165" s="236"/>
      <c r="HM165" s="236"/>
      <c r="HN165" s="236"/>
      <c r="HO165" s="236"/>
      <c r="HP165" s="236"/>
      <c r="HQ165" s="236"/>
      <c r="HR165" s="236"/>
      <c r="HS165" s="236"/>
      <c r="HT165" s="236"/>
      <c r="HU165" s="236"/>
      <c r="HV165" s="236"/>
      <c r="HW165" s="236"/>
      <c r="HX165" s="236"/>
      <c r="HY165" s="236"/>
      <c r="HZ165" s="236"/>
      <c r="IA165" s="236"/>
      <c r="IB165" s="236"/>
      <c r="IC165" s="236"/>
      <c r="ID165" s="236"/>
      <c r="IE165" s="236"/>
      <c r="IF165" s="236"/>
      <c r="IG165" s="236"/>
      <c r="IH165" s="236"/>
      <c r="II165" s="236"/>
      <c r="IJ165" s="236"/>
      <c r="IK165" s="236"/>
      <c r="IL165" s="236"/>
      <c r="IM165" s="236"/>
      <c r="IN165" s="236"/>
      <c r="IO165" s="236"/>
      <c r="IP165" s="236"/>
      <c r="IQ165" s="236"/>
      <c r="IR165" s="236"/>
      <c r="IS165" s="236"/>
      <c r="IT165" s="236"/>
      <c r="IU165" s="236"/>
      <c r="IV165" s="236"/>
      <c r="IW165" s="236"/>
    </row>
    <row r="166" spans="1:257" x14ac:dyDescent="0.25">
      <c r="A166" s="567"/>
      <c r="B166" s="569"/>
      <c r="C166" s="568"/>
      <c r="D166" s="568"/>
      <c r="E166" s="568"/>
      <c r="F166" s="568"/>
      <c r="G166" s="568"/>
      <c r="H166" s="10"/>
      <c r="I166" s="226">
        <v>0</v>
      </c>
      <c r="J166" s="236"/>
      <c r="K166" s="287"/>
      <c r="L166" s="269"/>
      <c r="M166" s="269"/>
      <c r="N166" s="236"/>
      <c r="O166" s="236"/>
      <c r="P166" s="236"/>
      <c r="Q166" s="236"/>
      <c r="R166" s="236"/>
      <c r="S166" s="236"/>
      <c r="T166" s="236"/>
      <c r="U166" s="236"/>
      <c r="V166" s="236"/>
      <c r="W166" s="236"/>
      <c r="X166" s="236"/>
      <c r="Y166" s="236"/>
      <c r="Z166" s="236"/>
      <c r="AA166" s="236"/>
      <c r="AB166" s="236"/>
      <c r="AC166" s="236"/>
      <c r="AD166" s="236"/>
      <c r="AE166" s="236"/>
      <c r="AF166" s="236"/>
      <c r="AG166" s="236"/>
      <c r="AH166" s="236"/>
      <c r="AI166" s="236"/>
      <c r="AJ166" s="236"/>
      <c r="AK166" s="236"/>
      <c r="AL166" s="236"/>
      <c r="AM166" s="236"/>
      <c r="AN166" s="236"/>
      <c r="AO166" s="236"/>
      <c r="AP166" s="236"/>
      <c r="AQ166" s="236"/>
      <c r="AR166" s="236"/>
      <c r="AS166" s="236"/>
      <c r="AT166" s="236"/>
      <c r="AU166" s="236"/>
      <c r="AV166" s="236"/>
      <c r="AW166" s="236"/>
      <c r="AX166" s="236"/>
      <c r="AY166" s="236"/>
      <c r="AZ166" s="236"/>
      <c r="BA166" s="236"/>
      <c r="BB166" s="236"/>
      <c r="BC166" s="236"/>
      <c r="BD166" s="236"/>
      <c r="BE166" s="236"/>
      <c r="BF166" s="236"/>
      <c r="BG166" s="236"/>
      <c r="BH166" s="236"/>
      <c r="BI166" s="236"/>
      <c r="BJ166" s="236"/>
      <c r="BK166" s="236"/>
      <c r="BL166" s="236"/>
      <c r="BM166" s="236"/>
      <c r="BN166" s="236"/>
      <c r="BO166" s="236"/>
      <c r="BP166" s="236"/>
      <c r="BQ166" s="236"/>
      <c r="BR166" s="236"/>
      <c r="BS166" s="236"/>
      <c r="BT166" s="236"/>
      <c r="BU166" s="236"/>
      <c r="BV166" s="236"/>
      <c r="BW166" s="236"/>
      <c r="BX166" s="236"/>
      <c r="BY166" s="236"/>
      <c r="BZ166" s="236"/>
      <c r="CA166" s="236"/>
      <c r="CB166" s="236"/>
      <c r="CC166" s="236"/>
      <c r="CD166" s="236"/>
      <c r="CE166" s="236"/>
      <c r="CF166" s="236"/>
      <c r="CG166" s="236"/>
      <c r="CH166" s="236"/>
      <c r="CI166" s="236"/>
      <c r="CJ166" s="236"/>
      <c r="CK166" s="236"/>
      <c r="CL166" s="236"/>
      <c r="CM166" s="236"/>
      <c r="CN166" s="236"/>
      <c r="CO166" s="236"/>
      <c r="CP166" s="236"/>
      <c r="CQ166" s="236"/>
      <c r="CR166" s="236"/>
      <c r="CS166" s="236"/>
      <c r="CT166" s="236"/>
      <c r="CU166" s="236"/>
      <c r="CV166" s="236"/>
      <c r="CW166" s="236"/>
      <c r="CX166" s="236"/>
      <c r="CY166" s="236"/>
      <c r="CZ166" s="236"/>
      <c r="DA166" s="236"/>
      <c r="DB166" s="236"/>
      <c r="DC166" s="236"/>
      <c r="DD166" s="236"/>
      <c r="DE166" s="236"/>
      <c r="DF166" s="236"/>
      <c r="DG166" s="236"/>
      <c r="DH166" s="236"/>
      <c r="DI166" s="236"/>
      <c r="DJ166" s="236"/>
      <c r="DK166" s="236"/>
      <c r="DL166" s="236"/>
      <c r="DM166" s="236"/>
      <c r="DN166" s="236"/>
      <c r="DO166" s="236"/>
      <c r="DP166" s="236"/>
      <c r="DQ166" s="236"/>
      <c r="DR166" s="236"/>
      <c r="DS166" s="236"/>
      <c r="DT166" s="236"/>
      <c r="DU166" s="236"/>
      <c r="DV166" s="236"/>
      <c r="DW166" s="236"/>
      <c r="DX166" s="236"/>
      <c r="DY166" s="236"/>
      <c r="DZ166" s="236"/>
      <c r="EA166" s="236"/>
      <c r="EB166" s="236"/>
      <c r="EC166" s="236"/>
      <c r="ED166" s="236"/>
      <c r="EE166" s="236"/>
      <c r="EF166" s="236"/>
      <c r="EG166" s="236"/>
      <c r="EH166" s="236"/>
      <c r="EI166" s="236"/>
      <c r="EJ166" s="236"/>
      <c r="EK166" s="236"/>
      <c r="EL166" s="236"/>
      <c r="EM166" s="236"/>
      <c r="EN166" s="236"/>
      <c r="EO166" s="236"/>
      <c r="EP166" s="236"/>
      <c r="EQ166" s="236"/>
      <c r="ER166" s="236"/>
      <c r="ES166" s="236"/>
      <c r="ET166" s="236"/>
      <c r="EU166" s="236"/>
      <c r="EV166" s="236"/>
      <c r="EW166" s="236"/>
      <c r="EX166" s="236"/>
      <c r="EY166" s="236"/>
      <c r="EZ166" s="236"/>
      <c r="FA166" s="236"/>
      <c r="FB166" s="236"/>
      <c r="FC166" s="236"/>
      <c r="FD166" s="236"/>
      <c r="FE166" s="236"/>
      <c r="FF166" s="236"/>
      <c r="FG166" s="236"/>
      <c r="FH166" s="236"/>
      <c r="FI166" s="236"/>
      <c r="FJ166" s="236"/>
      <c r="FK166" s="236"/>
      <c r="FL166" s="236"/>
      <c r="FM166" s="236"/>
      <c r="FN166" s="236"/>
      <c r="FO166" s="236"/>
      <c r="FP166" s="236"/>
      <c r="FQ166" s="236"/>
      <c r="FR166" s="236"/>
      <c r="FS166" s="236"/>
      <c r="FT166" s="236"/>
      <c r="FU166" s="236"/>
      <c r="FV166" s="236"/>
      <c r="FW166" s="236"/>
      <c r="FX166" s="236"/>
      <c r="FY166" s="236"/>
      <c r="FZ166" s="236"/>
      <c r="GA166" s="236"/>
      <c r="GB166" s="236"/>
      <c r="GC166" s="236"/>
      <c r="GD166" s="236"/>
      <c r="GE166" s="236"/>
      <c r="GF166" s="236"/>
      <c r="GG166" s="236"/>
      <c r="GH166" s="236"/>
      <c r="GI166" s="236"/>
      <c r="GJ166" s="236"/>
      <c r="GK166" s="236"/>
      <c r="GL166" s="236"/>
      <c r="GM166" s="236"/>
      <c r="GN166" s="236"/>
      <c r="GO166" s="236"/>
      <c r="GP166" s="236"/>
      <c r="GQ166" s="236"/>
      <c r="GR166" s="236"/>
      <c r="GS166" s="236"/>
      <c r="GT166" s="236"/>
      <c r="GU166" s="236"/>
      <c r="GV166" s="236"/>
      <c r="GW166" s="236"/>
      <c r="GX166" s="236"/>
      <c r="GY166" s="236"/>
      <c r="GZ166" s="236"/>
      <c r="HA166" s="236"/>
      <c r="HB166" s="236"/>
      <c r="HC166" s="236"/>
      <c r="HD166" s="236"/>
      <c r="HE166" s="236"/>
      <c r="HF166" s="236"/>
      <c r="HG166" s="236"/>
      <c r="HH166" s="236"/>
      <c r="HI166" s="236"/>
      <c r="HJ166" s="236"/>
      <c r="HK166" s="236"/>
      <c r="HL166" s="236"/>
      <c r="HM166" s="236"/>
      <c r="HN166" s="236"/>
      <c r="HO166" s="236"/>
      <c r="HP166" s="236"/>
      <c r="HQ166" s="236"/>
      <c r="HR166" s="236"/>
      <c r="HS166" s="236"/>
      <c r="HT166" s="236"/>
      <c r="HU166" s="236"/>
      <c r="HV166" s="236"/>
      <c r="HW166" s="236"/>
      <c r="HX166" s="236"/>
      <c r="HY166" s="236"/>
      <c r="HZ166" s="236"/>
      <c r="IA166" s="236"/>
      <c r="IB166" s="236"/>
      <c r="IC166" s="236"/>
      <c r="ID166" s="236"/>
      <c r="IE166" s="236"/>
      <c r="IF166" s="236"/>
      <c r="IG166" s="236"/>
      <c r="IH166" s="236"/>
      <c r="II166" s="236"/>
      <c r="IJ166" s="236"/>
      <c r="IK166" s="236"/>
      <c r="IL166" s="236"/>
      <c r="IM166" s="236"/>
      <c r="IN166" s="236"/>
      <c r="IO166" s="236"/>
      <c r="IP166" s="236"/>
      <c r="IQ166" s="236"/>
      <c r="IR166" s="236"/>
      <c r="IS166" s="236"/>
      <c r="IT166" s="236"/>
      <c r="IU166" s="236"/>
      <c r="IV166" s="236"/>
      <c r="IW166" s="236"/>
    </row>
    <row r="167" spans="1:257" x14ac:dyDescent="0.25">
      <c r="A167" s="567"/>
      <c r="B167" s="569"/>
      <c r="C167" s="568"/>
      <c r="D167" s="568"/>
      <c r="E167" s="568"/>
      <c r="F167" s="568"/>
      <c r="G167" s="568"/>
      <c r="H167" s="10"/>
      <c r="I167" s="226">
        <v>0</v>
      </c>
      <c r="J167" s="236"/>
      <c r="K167" s="287"/>
      <c r="L167" s="269"/>
      <c r="M167" s="269"/>
      <c r="N167" s="236"/>
      <c r="O167" s="236"/>
      <c r="P167" s="236"/>
      <c r="Q167" s="236"/>
      <c r="R167" s="236"/>
      <c r="S167" s="236"/>
      <c r="T167" s="236"/>
      <c r="U167" s="236"/>
      <c r="V167" s="236"/>
      <c r="W167" s="236"/>
      <c r="X167" s="236"/>
      <c r="Y167" s="236"/>
      <c r="Z167" s="236"/>
      <c r="AA167" s="236"/>
      <c r="AB167" s="236"/>
      <c r="AC167" s="236"/>
      <c r="AD167" s="236"/>
      <c r="AE167" s="236"/>
      <c r="AF167" s="236"/>
      <c r="AG167" s="236"/>
      <c r="AH167" s="236"/>
      <c r="AI167" s="236"/>
      <c r="AJ167" s="236"/>
      <c r="AK167" s="236"/>
      <c r="AL167" s="236"/>
      <c r="AM167" s="236"/>
      <c r="AN167" s="236"/>
      <c r="AO167" s="236"/>
      <c r="AP167" s="236"/>
      <c r="AQ167" s="236"/>
      <c r="AR167" s="236"/>
      <c r="AS167" s="236"/>
      <c r="AT167" s="236"/>
      <c r="AU167" s="236"/>
      <c r="AV167" s="236"/>
      <c r="AW167" s="236"/>
      <c r="AX167" s="236"/>
      <c r="AY167" s="236"/>
      <c r="AZ167" s="236"/>
      <c r="BA167" s="236"/>
      <c r="BB167" s="236"/>
      <c r="BC167" s="236"/>
      <c r="BD167" s="236"/>
      <c r="BE167" s="236"/>
      <c r="BF167" s="236"/>
      <c r="BG167" s="236"/>
      <c r="BH167" s="236"/>
      <c r="BI167" s="236"/>
      <c r="BJ167" s="236"/>
      <c r="BK167" s="236"/>
      <c r="BL167" s="236"/>
      <c r="BM167" s="236"/>
      <c r="BN167" s="236"/>
      <c r="BO167" s="236"/>
      <c r="BP167" s="236"/>
      <c r="BQ167" s="236"/>
      <c r="BR167" s="236"/>
      <c r="BS167" s="236"/>
      <c r="BT167" s="236"/>
      <c r="BU167" s="236"/>
      <c r="BV167" s="236"/>
      <c r="BW167" s="236"/>
      <c r="BX167" s="236"/>
      <c r="BY167" s="236"/>
      <c r="BZ167" s="236"/>
      <c r="CA167" s="236"/>
      <c r="CB167" s="236"/>
      <c r="CC167" s="236"/>
      <c r="CD167" s="236"/>
      <c r="CE167" s="236"/>
      <c r="CF167" s="236"/>
      <c r="CG167" s="236"/>
      <c r="CH167" s="236"/>
      <c r="CI167" s="236"/>
      <c r="CJ167" s="236"/>
      <c r="CK167" s="236"/>
      <c r="CL167" s="236"/>
      <c r="CM167" s="236"/>
      <c r="CN167" s="236"/>
      <c r="CO167" s="236"/>
      <c r="CP167" s="236"/>
      <c r="CQ167" s="236"/>
      <c r="CR167" s="236"/>
      <c r="CS167" s="236"/>
      <c r="CT167" s="236"/>
      <c r="CU167" s="236"/>
      <c r="CV167" s="236"/>
      <c r="CW167" s="236"/>
      <c r="CX167" s="236"/>
      <c r="CY167" s="236"/>
      <c r="CZ167" s="236"/>
      <c r="DA167" s="236"/>
      <c r="DB167" s="236"/>
      <c r="DC167" s="236"/>
      <c r="DD167" s="236"/>
      <c r="DE167" s="236"/>
      <c r="DF167" s="236"/>
      <c r="DG167" s="236"/>
      <c r="DH167" s="236"/>
      <c r="DI167" s="236"/>
      <c r="DJ167" s="236"/>
      <c r="DK167" s="236"/>
      <c r="DL167" s="236"/>
      <c r="DM167" s="236"/>
      <c r="DN167" s="236"/>
      <c r="DO167" s="236"/>
      <c r="DP167" s="236"/>
      <c r="DQ167" s="236"/>
      <c r="DR167" s="236"/>
      <c r="DS167" s="236"/>
      <c r="DT167" s="236"/>
      <c r="DU167" s="236"/>
      <c r="DV167" s="236"/>
      <c r="DW167" s="236"/>
      <c r="DX167" s="236"/>
      <c r="DY167" s="236"/>
      <c r="DZ167" s="236"/>
      <c r="EA167" s="236"/>
      <c r="EB167" s="236"/>
      <c r="EC167" s="236"/>
      <c r="ED167" s="236"/>
      <c r="EE167" s="236"/>
      <c r="EF167" s="236"/>
      <c r="EG167" s="236"/>
      <c r="EH167" s="236"/>
      <c r="EI167" s="236"/>
      <c r="EJ167" s="236"/>
      <c r="EK167" s="236"/>
      <c r="EL167" s="236"/>
      <c r="EM167" s="236"/>
      <c r="EN167" s="236"/>
      <c r="EO167" s="236"/>
      <c r="EP167" s="236"/>
      <c r="EQ167" s="236"/>
      <c r="ER167" s="236"/>
      <c r="ES167" s="236"/>
      <c r="ET167" s="236"/>
      <c r="EU167" s="236"/>
      <c r="EV167" s="236"/>
      <c r="EW167" s="236"/>
      <c r="EX167" s="236"/>
      <c r="EY167" s="236"/>
      <c r="EZ167" s="236"/>
      <c r="FA167" s="236"/>
      <c r="FB167" s="236"/>
      <c r="FC167" s="236"/>
      <c r="FD167" s="236"/>
      <c r="FE167" s="236"/>
      <c r="FF167" s="236"/>
      <c r="FG167" s="236"/>
      <c r="FH167" s="236"/>
      <c r="FI167" s="236"/>
      <c r="FJ167" s="236"/>
      <c r="FK167" s="236"/>
      <c r="FL167" s="236"/>
      <c r="FM167" s="236"/>
      <c r="FN167" s="236"/>
      <c r="FO167" s="236"/>
      <c r="FP167" s="236"/>
      <c r="FQ167" s="236"/>
      <c r="FR167" s="236"/>
      <c r="FS167" s="236"/>
      <c r="FT167" s="236"/>
      <c r="FU167" s="236"/>
      <c r="FV167" s="236"/>
      <c r="FW167" s="236"/>
      <c r="FX167" s="236"/>
      <c r="FY167" s="236"/>
      <c r="FZ167" s="236"/>
      <c r="GA167" s="236"/>
      <c r="GB167" s="236"/>
      <c r="GC167" s="236"/>
      <c r="GD167" s="236"/>
      <c r="GE167" s="236"/>
      <c r="GF167" s="236"/>
      <c r="GG167" s="236"/>
      <c r="GH167" s="236"/>
      <c r="GI167" s="236"/>
      <c r="GJ167" s="236"/>
      <c r="GK167" s="236"/>
      <c r="GL167" s="236"/>
      <c r="GM167" s="236"/>
      <c r="GN167" s="236"/>
      <c r="GO167" s="236"/>
      <c r="GP167" s="236"/>
      <c r="GQ167" s="236"/>
      <c r="GR167" s="236"/>
      <c r="GS167" s="236"/>
      <c r="GT167" s="236"/>
      <c r="GU167" s="236"/>
      <c r="GV167" s="236"/>
      <c r="GW167" s="236"/>
      <c r="GX167" s="236"/>
      <c r="GY167" s="236"/>
      <c r="GZ167" s="236"/>
      <c r="HA167" s="236"/>
      <c r="HB167" s="236"/>
      <c r="HC167" s="236"/>
      <c r="HD167" s="236"/>
      <c r="HE167" s="236"/>
      <c r="HF167" s="236"/>
      <c r="HG167" s="236"/>
      <c r="HH167" s="236"/>
      <c r="HI167" s="236"/>
      <c r="HJ167" s="236"/>
      <c r="HK167" s="236"/>
      <c r="HL167" s="236"/>
      <c r="HM167" s="236"/>
      <c r="HN167" s="236"/>
      <c r="HO167" s="236"/>
      <c r="HP167" s="236"/>
      <c r="HQ167" s="236"/>
      <c r="HR167" s="236"/>
      <c r="HS167" s="236"/>
      <c r="HT167" s="236"/>
      <c r="HU167" s="236"/>
      <c r="HV167" s="236"/>
      <c r="HW167" s="236"/>
      <c r="HX167" s="236"/>
      <c r="HY167" s="236"/>
      <c r="HZ167" s="236"/>
      <c r="IA167" s="236"/>
      <c r="IB167" s="236"/>
      <c r="IC167" s="236"/>
      <c r="ID167" s="236"/>
      <c r="IE167" s="236"/>
      <c r="IF167" s="236"/>
      <c r="IG167" s="236"/>
      <c r="IH167" s="236"/>
      <c r="II167" s="236"/>
      <c r="IJ167" s="236"/>
      <c r="IK167" s="236"/>
      <c r="IL167" s="236"/>
      <c r="IM167" s="236"/>
      <c r="IN167" s="236"/>
      <c r="IO167" s="236"/>
      <c r="IP167" s="236"/>
      <c r="IQ167" s="236"/>
      <c r="IR167" s="236"/>
      <c r="IS167" s="236"/>
      <c r="IT167" s="236"/>
      <c r="IU167" s="236"/>
      <c r="IV167" s="236"/>
      <c r="IW167" s="236"/>
    </row>
    <row r="168" spans="1:257" x14ac:dyDescent="0.25">
      <c r="A168" s="567"/>
      <c r="B168" s="569"/>
      <c r="C168" s="568"/>
      <c r="D168" s="568"/>
      <c r="E168" s="568"/>
      <c r="F168" s="568"/>
      <c r="G168" s="568"/>
      <c r="H168" s="10"/>
      <c r="I168" s="226">
        <v>0</v>
      </c>
      <c r="J168" s="236"/>
      <c r="K168" s="287"/>
      <c r="L168" s="269"/>
      <c r="M168" s="269"/>
      <c r="N168" s="236"/>
      <c r="O168" s="236"/>
      <c r="P168" s="236"/>
      <c r="Q168" s="236"/>
      <c r="R168" s="236"/>
      <c r="S168" s="236"/>
      <c r="T168" s="236"/>
      <c r="U168" s="236"/>
      <c r="V168" s="236"/>
      <c r="W168" s="236"/>
      <c r="X168" s="236"/>
      <c r="Y168" s="236"/>
      <c r="Z168" s="236"/>
      <c r="AA168" s="236"/>
      <c r="AB168" s="236"/>
      <c r="AC168" s="236"/>
      <c r="AD168" s="236"/>
      <c r="AE168" s="236"/>
      <c r="AF168" s="236"/>
      <c r="AG168" s="236"/>
      <c r="AH168" s="236"/>
      <c r="AI168" s="236"/>
      <c r="AJ168" s="236"/>
      <c r="AK168" s="236"/>
      <c r="AL168" s="236"/>
      <c r="AM168" s="236"/>
      <c r="AN168" s="236"/>
      <c r="AO168" s="236"/>
      <c r="AP168" s="236"/>
      <c r="AQ168" s="236"/>
      <c r="AR168" s="236"/>
      <c r="AS168" s="236"/>
      <c r="AT168" s="236"/>
      <c r="AU168" s="236"/>
      <c r="AV168" s="236"/>
      <c r="AW168" s="236"/>
      <c r="AX168" s="236"/>
      <c r="AY168" s="236"/>
      <c r="AZ168" s="236"/>
      <c r="BA168" s="236"/>
      <c r="BB168" s="236"/>
      <c r="BC168" s="236"/>
      <c r="BD168" s="236"/>
      <c r="BE168" s="236"/>
      <c r="BF168" s="236"/>
      <c r="BG168" s="236"/>
      <c r="BH168" s="236"/>
      <c r="BI168" s="236"/>
      <c r="BJ168" s="236"/>
      <c r="BK168" s="236"/>
      <c r="BL168" s="236"/>
      <c r="BM168" s="236"/>
      <c r="BN168" s="236"/>
      <c r="BO168" s="236"/>
      <c r="BP168" s="236"/>
      <c r="BQ168" s="236"/>
      <c r="BR168" s="236"/>
      <c r="BS168" s="236"/>
      <c r="BT168" s="236"/>
      <c r="BU168" s="236"/>
      <c r="BV168" s="236"/>
      <c r="BW168" s="236"/>
      <c r="BX168" s="236"/>
      <c r="BY168" s="236"/>
      <c r="BZ168" s="236"/>
      <c r="CA168" s="236"/>
      <c r="CB168" s="236"/>
      <c r="CC168" s="236"/>
      <c r="CD168" s="236"/>
      <c r="CE168" s="236"/>
      <c r="CF168" s="236"/>
      <c r="CG168" s="236"/>
      <c r="CH168" s="236"/>
      <c r="CI168" s="236"/>
      <c r="CJ168" s="236"/>
      <c r="CK168" s="236"/>
      <c r="CL168" s="236"/>
      <c r="CM168" s="236"/>
      <c r="CN168" s="236"/>
      <c r="CO168" s="236"/>
      <c r="CP168" s="236"/>
      <c r="CQ168" s="236"/>
      <c r="CR168" s="236"/>
      <c r="CS168" s="236"/>
      <c r="CT168" s="236"/>
      <c r="CU168" s="236"/>
      <c r="CV168" s="236"/>
      <c r="CW168" s="236"/>
      <c r="CX168" s="236"/>
      <c r="CY168" s="236"/>
      <c r="CZ168" s="236"/>
      <c r="DA168" s="236"/>
      <c r="DB168" s="236"/>
      <c r="DC168" s="236"/>
      <c r="DD168" s="236"/>
      <c r="DE168" s="236"/>
      <c r="DF168" s="236"/>
      <c r="DG168" s="236"/>
      <c r="DH168" s="236"/>
      <c r="DI168" s="236"/>
      <c r="DJ168" s="236"/>
      <c r="DK168" s="236"/>
      <c r="DL168" s="236"/>
      <c r="DM168" s="236"/>
      <c r="DN168" s="236"/>
      <c r="DO168" s="236"/>
      <c r="DP168" s="236"/>
      <c r="DQ168" s="236"/>
      <c r="DR168" s="236"/>
      <c r="DS168" s="236"/>
      <c r="DT168" s="236"/>
      <c r="DU168" s="236"/>
      <c r="DV168" s="236"/>
      <c r="DW168" s="236"/>
      <c r="DX168" s="236"/>
      <c r="DY168" s="236"/>
      <c r="DZ168" s="236"/>
      <c r="EA168" s="236"/>
      <c r="EB168" s="236"/>
      <c r="EC168" s="236"/>
      <c r="ED168" s="236"/>
      <c r="EE168" s="236"/>
      <c r="EF168" s="236"/>
      <c r="EG168" s="236"/>
      <c r="EH168" s="236"/>
      <c r="EI168" s="236"/>
      <c r="EJ168" s="236"/>
      <c r="EK168" s="236"/>
      <c r="EL168" s="236"/>
      <c r="EM168" s="236"/>
      <c r="EN168" s="236"/>
      <c r="EO168" s="236"/>
      <c r="EP168" s="236"/>
      <c r="EQ168" s="236"/>
      <c r="ER168" s="236"/>
      <c r="ES168" s="236"/>
      <c r="ET168" s="236"/>
      <c r="EU168" s="236"/>
      <c r="EV168" s="236"/>
      <c r="EW168" s="236"/>
      <c r="EX168" s="236"/>
      <c r="EY168" s="236"/>
      <c r="EZ168" s="236"/>
      <c r="FA168" s="236"/>
      <c r="FB168" s="236"/>
      <c r="FC168" s="236"/>
      <c r="FD168" s="236"/>
      <c r="FE168" s="236"/>
      <c r="FF168" s="236"/>
      <c r="FG168" s="236"/>
      <c r="FH168" s="236"/>
      <c r="FI168" s="236"/>
      <c r="FJ168" s="236"/>
      <c r="FK168" s="236"/>
      <c r="FL168" s="236"/>
      <c r="FM168" s="236"/>
      <c r="FN168" s="236"/>
      <c r="FO168" s="236"/>
      <c r="FP168" s="236"/>
      <c r="FQ168" s="236"/>
      <c r="FR168" s="236"/>
      <c r="FS168" s="236"/>
      <c r="FT168" s="236"/>
      <c r="FU168" s="236"/>
      <c r="FV168" s="236"/>
      <c r="FW168" s="236"/>
      <c r="FX168" s="236"/>
      <c r="FY168" s="236"/>
      <c r="FZ168" s="236"/>
      <c r="GA168" s="236"/>
      <c r="GB168" s="236"/>
      <c r="GC168" s="236"/>
      <c r="GD168" s="236"/>
      <c r="GE168" s="236"/>
      <c r="GF168" s="236"/>
      <c r="GG168" s="236"/>
      <c r="GH168" s="236"/>
      <c r="GI168" s="236"/>
      <c r="GJ168" s="236"/>
      <c r="GK168" s="236"/>
      <c r="GL168" s="236"/>
      <c r="GM168" s="236"/>
      <c r="GN168" s="236"/>
      <c r="GO168" s="236"/>
      <c r="GP168" s="236"/>
      <c r="GQ168" s="236"/>
      <c r="GR168" s="236"/>
      <c r="GS168" s="236"/>
      <c r="GT168" s="236"/>
      <c r="GU168" s="236"/>
      <c r="GV168" s="236"/>
      <c r="GW168" s="236"/>
      <c r="GX168" s="236"/>
      <c r="GY168" s="236"/>
      <c r="GZ168" s="236"/>
      <c r="HA168" s="236"/>
      <c r="HB168" s="236"/>
      <c r="HC168" s="236"/>
      <c r="HD168" s="236"/>
      <c r="HE168" s="236"/>
      <c r="HF168" s="236"/>
      <c r="HG168" s="236"/>
      <c r="HH168" s="236"/>
      <c r="HI168" s="236"/>
      <c r="HJ168" s="236"/>
      <c r="HK168" s="236"/>
      <c r="HL168" s="236"/>
      <c r="HM168" s="236"/>
      <c r="HN168" s="236"/>
      <c r="HO168" s="236"/>
      <c r="HP168" s="236"/>
      <c r="HQ168" s="236"/>
      <c r="HR168" s="236"/>
      <c r="HS168" s="236"/>
      <c r="HT168" s="236"/>
      <c r="HU168" s="236"/>
      <c r="HV168" s="236"/>
      <c r="HW168" s="236"/>
      <c r="HX168" s="236"/>
      <c r="HY168" s="236"/>
      <c r="HZ168" s="236"/>
      <c r="IA168" s="236"/>
      <c r="IB168" s="236"/>
      <c r="IC168" s="236"/>
      <c r="ID168" s="236"/>
      <c r="IE168" s="236"/>
      <c r="IF168" s="236"/>
      <c r="IG168" s="236"/>
      <c r="IH168" s="236"/>
      <c r="II168" s="236"/>
      <c r="IJ168" s="236"/>
      <c r="IK168" s="236"/>
      <c r="IL168" s="236"/>
      <c r="IM168" s="236"/>
      <c r="IN168" s="236"/>
      <c r="IO168" s="236"/>
      <c r="IP168" s="236"/>
      <c r="IQ168" s="236"/>
      <c r="IR168" s="236"/>
      <c r="IS168" s="236"/>
      <c r="IT168" s="236"/>
      <c r="IU168" s="236"/>
      <c r="IV168" s="236"/>
      <c r="IW168" s="236"/>
    </row>
    <row r="169" spans="1:257" x14ac:dyDescent="0.25">
      <c r="A169" s="567"/>
      <c r="B169" s="569"/>
      <c r="C169" s="568"/>
      <c r="D169" s="568"/>
      <c r="E169" s="568"/>
      <c r="F169" s="568"/>
      <c r="G169" s="568"/>
      <c r="H169" s="10"/>
      <c r="I169" s="226">
        <v>0</v>
      </c>
      <c r="J169" s="236" t="s">
        <v>230</v>
      </c>
      <c r="K169" s="287"/>
      <c r="L169" s="269"/>
      <c r="M169" s="269"/>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c r="AZ169" s="236"/>
      <c r="BA169" s="236"/>
      <c r="BB169" s="236"/>
      <c r="BC169" s="236"/>
      <c r="BD169" s="236"/>
      <c r="BE169" s="236"/>
      <c r="BF169" s="236"/>
      <c r="BG169" s="236"/>
      <c r="BH169" s="236"/>
      <c r="BI169" s="236"/>
      <c r="BJ169" s="236"/>
      <c r="BK169" s="236"/>
      <c r="BL169" s="236"/>
      <c r="BM169" s="236"/>
      <c r="BN169" s="236"/>
      <c r="BO169" s="236"/>
      <c r="BP169" s="236"/>
      <c r="BQ169" s="236"/>
      <c r="BR169" s="236"/>
      <c r="BS169" s="236"/>
      <c r="BT169" s="236"/>
      <c r="BU169" s="236"/>
      <c r="BV169" s="236"/>
      <c r="BW169" s="236"/>
      <c r="BX169" s="236"/>
      <c r="BY169" s="236"/>
      <c r="BZ169" s="236"/>
      <c r="CA169" s="236"/>
      <c r="CB169" s="236"/>
      <c r="CC169" s="236"/>
      <c r="CD169" s="236"/>
      <c r="CE169" s="236"/>
      <c r="CF169" s="236"/>
      <c r="CG169" s="236"/>
      <c r="CH169" s="236"/>
      <c r="CI169" s="236"/>
      <c r="CJ169" s="236"/>
      <c r="CK169" s="236"/>
      <c r="CL169" s="236"/>
      <c r="CM169" s="236"/>
      <c r="CN169" s="236"/>
      <c r="CO169" s="236"/>
      <c r="CP169" s="236"/>
      <c r="CQ169" s="236"/>
      <c r="CR169" s="236"/>
      <c r="CS169" s="236"/>
      <c r="CT169" s="236"/>
      <c r="CU169" s="236"/>
      <c r="CV169" s="236"/>
      <c r="CW169" s="236"/>
      <c r="CX169" s="236"/>
      <c r="CY169" s="236"/>
      <c r="CZ169" s="236"/>
      <c r="DA169" s="236"/>
      <c r="DB169" s="236"/>
      <c r="DC169" s="236"/>
      <c r="DD169" s="236"/>
      <c r="DE169" s="236"/>
      <c r="DF169" s="236"/>
      <c r="DG169" s="236"/>
      <c r="DH169" s="236"/>
      <c r="DI169" s="236"/>
      <c r="DJ169" s="236"/>
      <c r="DK169" s="236"/>
      <c r="DL169" s="236"/>
      <c r="DM169" s="236"/>
      <c r="DN169" s="236"/>
      <c r="DO169" s="236"/>
      <c r="DP169" s="236"/>
      <c r="DQ169" s="236"/>
      <c r="DR169" s="236"/>
      <c r="DS169" s="236"/>
      <c r="DT169" s="236"/>
      <c r="DU169" s="236"/>
      <c r="DV169" s="236"/>
      <c r="DW169" s="236"/>
      <c r="DX169" s="236"/>
      <c r="DY169" s="236"/>
      <c r="DZ169" s="236"/>
      <c r="EA169" s="236"/>
      <c r="EB169" s="236"/>
      <c r="EC169" s="236"/>
      <c r="ED169" s="236"/>
      <c r="EE169" s="236"/>
      <c r="EF169" s="236"/>
      <c r="EG169" s="236"/>
      <c r="EH169" s="236"/>
      <c r="EI169" s="236"/>
      <c r="EJ169" s="236"/>
      <c r="EK169" s="236"/>
      <c r="EL169" s="236"/>
      <c r="EM169" s="236"/>
      <c r="EN169" s="236"/>
      <c r="EO169" s="236"/>
      <c r="EP169" s="236"/>
      <c r="EQ169" s="236"/>
      <c r="ER169" s="236"/>
      <c r="ES169" s="236"/>
      <c r="ET169" s="236"/>
      <c r="EU169" s="236"/>
      <c r="EV169" s="236"/>
      <c r="EW169" s="236"/>
      <c r="EX169" s="236"/>
      <c r="EY169" s="236"/>
      <c r="EZ169" s="236"/>
      <c r="FA169" s="236"/>
      <c r="FB169" s="236"/>
      <c r="FC169" s="236"/>
      <c r="FD169" s="236"/>
      <c r="FE169" s="236"/>
      <c r="FF169" s="236"/>
      <c r="FG169" s="236"/>
      <c r="FH169" s="236"/>
      <c r="FI169" s="236"/>
      <c r="FJ169" s="236"/>
      <c r="FK169" s="236"/>
      <c r="FL169" s="236"/>
      <c r="FM169" s="236"/>
      <c r="FN169" s="236"/>
      <c r="FO169" s="236"/>
      <c r="FP169" s="236"/>
      <c r="FQ169" s="236"/>
      <c r="FR169" s="236"/>
      <c r="FS169" s="236"/>
      <c r="FT169" s="236"/>
      <c r="FU169" s="236"/>
      <c r="FV169" s="236"/>
      <c r="FW169" s="236"/>
      <c r="FX169" s="236"/>
      <c r="FY169" s="236"/>
      <c r="FZ169" s="236"/>
      <c r="GA169" s="236"/>
      <c r="GB169" s="236"/>
      <c r="GC169" s="236"/>
      <c r="GD169" s="236"/>
      <c r="GE169" s="236"/>
      <c r="GF169" s="236"/>
      <c r="GG169" s="236"/>
      <c r="GH169" s="236"/>
      <c r="GI169" s="236"/>
      <c r="GJ169" s="236"/>
      <c r="GK169" s="236"/>
      <c r="GL169" s="236"/>
      <c r="GM169" s="236"/>
      <c r="GN169" s="236"/>
      <c r="GO169" s="236"/>
      <c r="GP169" s="236"/>
      <c r="GQ169" s="236"/>
      <c r="GR169" s="236"/>
      <c r="GS169" s="236"/>
      <c r="GT169" s="236"/>
      <c r="GU169" s="236"/>
      <c r="GV169" s="236"/>
      <c r="GW169" s="236"/>
      <c r="GX169" s="236"/>
      <c r="GY169" s="236"/>
      <c r="GZ169" s="236"/>
      <c r="HA169" s="236"/>
      <c r="HB169" s="236"/>
      <c r="HC169" s="236"/>
      <c r="HD169" s="236"/>
      <c r="HE169" s="236"/>
      <c r="HF169" s="236"/>
      <c r="HG169" s="236"/>
      <c r="HH169" s="236"/>
      <c r="HI169" s="236"/>
      <c r="HJ169" s="236"/>
      <c r="HK169" s="236"/>
      <c r="HL169" s="236"/>
      <c r="HM169" s="236"/>
      <c r="HN169" s="236"/>
      <c r="HO169" s="236"/>
      <c r="HP169" s="236"/>
      <c r="HQ169" s="236"/>
      <c r="HR169" s="236"/>
      <c r="HS169" s="236"/>
      <c r="HT169" s="236"/>
      <c r="HU169" s="236"/>
      <c r="HV169" s="236"/>
      <c r="HW169" s="236"/>
      <c r="HX169" s="236"/>
      <c r="HY169" s="236"/>
      <c r="HZ169" s="236"/>
      <c r="IA169" s="236"/>
      <c r="IB169" s="236"/>
      <c r="IC169" s="236"/>
      <c r="ID169" s="236"/>
      <c r="IE169" s="236"/>
      <c r="IF169" s="236"/>
      <c r="IG169" s="236"/>
      <c r="IH169" s="236"/>
      <c r="II169" s="236"/>
      <c r="IJ169" s="236"/>
      <c r="IK169" s="236"/>
      <c r="IL169" s="236"/>
      <c r="IM169" s="236"/>
      <c r="IN169" s="236"/>
      <c r="IO169" s="236"/>
      <c r="IP169" s="236"/>
      <c r="IQ169" s="236"/>
      <c r="IR169" s="236"/>
      <c r="IS169" s="236"/>
      <c r="IT169" s="236"/>
      <c r="IU169" s="236"/>
      <c r="IV169" s="236"/>
      <c r="IW169" s="236"/>
    </row>
    <row r="170" spans="1:257" hidden="1" x14ac:dyDescent="0.25">
      <c r="A170" s="567"/>
      <c r="B170" s="569"/>
      <c r="C170" s="568"/>
      <c r="D170" s="568"/>
      <c r="E170" s="568"/>
      <c r="F170" s="568"/>
      <c r="G170" s="568"/>
      <c r="H170" s="10"/>
      <c r="I170" s="226">
        <v>0</v>
      </c>
      <c r="J170" s="236"/>
      <c r="K170" s="287"/>
      <c r="L170" s="269"/>
      <c r="M170" s="269"/>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236"/>
      <c r="AP170" s="236"/>
      <c r="AQ170" s="236"/>
      <c r="AR170" s="236"/>
      <c r="AS170" s="236"/>
      <c r="AT170" s="236"/>
      <c r="AU170" s="236"/>
      <c r="AV170" s="236"/>
      <c r="AW170" s="236"/>
      <c r="AX170" s="236"/>
      <c r="AY170" s="236"/>
      <c r="AZ170" s="236"/>
      <c r="BA170" s="236"/>
      <c r="BB170" s="236"/>
      <c r="BC170" s="236"/>
      <c r="BD170" s="236"/>
      <c r="BE170" s="236"/>
      <c r="BF170" s="236"/>
      <c r="BG170" s="236"/>
      <c r="BH170" s="236"/>
      <c r="BI170" s="236"/>
      <c r="BJ170" s="236"/>
      <c r="BK170" s="236"/>
      <c r="BL170" s="236"/>
      <c r="BM170" s="236"/>
      <c r="BN170" s="236"/>
      <c r="BO170" s="236"/>
      <c r="BP170" s="236"/>
      <c r="BQ170" s="236"/>
      <c r="BR170" s="236"/>
      <c r="BS170" s="236"/>
      <c r="BT170" s="236"/>
      <c r="BU170" s="236"/>
      <c r="BV170" s="236"/>
      <c r="BW170" s="236"/>
      <c r="BX170" s="236"/>
      <c r="BY170" s="236"/>
      <c r="BZ170" s="236"/>
      <c r="CA170" s="236"/>
      <c r="CB170" s="236"/>
      <c r="CC170" s="236"/>
      <c r="CD170" s="236"/>
      <c r="CE170" s="236"/>
      <c r="CF170" s="236"/>
      <c r="CG170" s="236"/>
      <c r="CH170" s="236"/>
      <c r="CI170" s="236"/>
      <c r="CJ170" s="236"/>
      <c r="CK170" s="236"/>
      <c r="CL170" s="236"/>
      <c r="CM170" s="236"/>
      <c r="CN170" s="236"/>
      <c r="CO170" s="236"/>
      <c r="CP170" s="236"/>
      <c r="CQ170" s="236"/>
      <c r="CR170" s="236"/>
      <c r="CS170" s="236"/>
      <c r="CT170" s="236"/>
      <c r="CU170" s="236"/>
      <c r="CV170" s="236"/>
      <c r="CW170" s="236"/>
      <c r="CX170" s="236"/>
      <c r="CY170" s="236"/>
      <c r="CZ170" s="236"/>
      <c r="DA170" s="236"/>
      <c r="DB170" s="236"/>
      <c r="DC170" s="236"/>
      <c r="DD170" s="236"/>
      <c r="DE170" s="236"/>
      <c r="DF170" s="236"/>
      <c r="DG170" s="236"/>
      <c r="DH170" s="236"/>
      <c r="DI170" s="236"/>
      <c r="DJ170" s="236"/>
      <c r="DK170" s="236"/>
      <c r="DL170" s="236"/>
      <c r="DM170" s="236"/>
      <c r="DN170" s="236"/>
      <c r="DO170" s="236"/>
      <c r="DP170" s="236"/>
      <c r="DQ170" s="236"/>
      <c r="DR170" s="236"/>
      <c r="DS170" s="236"/>
      <c r="DT170" s="236"/>
      <c r="DU170" s="236"/>
      <c r="DV170" s="236"/>
      <c r="DW170" s="236"/>
      <c r="DX170" s="236"/>
      <c r="DY170" s="236"/>
      <c r="DZ170" s="236"/>
      <c r="EA170" s="236"/>
      <c r="EB170" s="236"/>
      <c r="EC170" s="236"/>
      <c r="ED170" s="236"/>
      <c r="EE170" s="236"/>
      <c r="EF170" s="236"/>
      <c r="EG170" s="236"/>
      <c r="EH170" s="236"/>
      <c r="EI170" s="236"/>
      <c r="EJ170" s="236"/>
      <c r="EK170" s="236"/>
      <c r="EL170" s="236"/>
      <c r="EM170" s="236"/>
      <c r="EN170" s="236"/>
      <c r="EO170" s="236"/>
      <c r="EP170" s="236"/>
      <c r="EQ170" s="236"/>
      <c r="ER170" s="236"/>
      <c r="ES170" s="236"/>
      <c r="ET170" s="236"/>
      <c r="EU170" s="236"/>
      <c r="EV170" s="236"/>
      <c r="EW170" s="236"/>
      <c r="EX170" s="236"/>
      <c r="EY170" s="236"/>
      <c r="EZ170" s="236"/>
      <c r="FA170" s="236"/>
      <c r="FB170" s="236"/>
      <c r="FC170" s="236"/>
      <c r="FD170" s="236"/>
      <c r="FE170" s="236"/>
      <c r="FF170" s="236"/>
      <c r="FG170" s="236"/>
      <c r="FH170" s="236"/>
      <c r="FI170" s="236"/>
      <c r="FJ170" s="236"/>
      <c r="FK170" s="236"/>
      <c r="FL170" s="236"/>
      <c r="FM170" s="236"/>
      <c r="FN170" s="236"/>
      <c r="FO170" s="236"/>
      <c r="FP170" s="236"/>
      <c r="FQ170" s="236"/>
      <c r="FR170" s="236"/>
      <c r="FS170" s="236"/>
      <c r="FT170" s="236"/>
      <c r="FU170" s="236"/>
      <c r="FV170" s="236"/>
      <c r="FW170" s="236"/>
      <c r="FX170" s="236"/>
      <c r="FY170" s="236"/>
      <c r="FZ170" s="236"/>
      <c r="GA170" s="236"/>
      <c r="GB170" s="236"/>
      <c r="GC170" s="236"/>
      <c r="GD170" s="236"/>
      <c r="GE170" s="236"/>
      <c r="GF170" s="236"/>
      <c r="GG170" s="236"/>
      <c r="GH170" s="236"/>
      <c r="GI170" s="236"/>
      <c r="GJ170" s="236"/>
      <c r="GK170" s="236"/>
      <c r="GL170" s="236"/>
      <c r="GM170" s="236"/>
      <c r="GN170" s="236"/>
      <c r="GO170" s="236"/>
      <c r="GP170" s="236"/>
      <c r="GQ170" s="236"/>
      <c r="GR170" s="236"/>
      <c r="GS170" s="236"/>
      <c r="GT170" s="236"/>
      <c r="GU170" s="236"/>
      <c r="GV170" s="236"/>
      <c r="GW170" s="236"/>
      <c r="GX170" s="236"/>
      <c r="GY170" s="236"/>
      <c r="GZ170" s="236"/>
      <c r="HA170" s="236"/>
      <c r="HB170" s="236"/>
      <c r="HC170" s="236"/>
      <c r="HD170" s="236"/>
      <c r="HE170" s="236"/>
      <c r="HF170" s="236"/>
      <c r="HG170" s="236"/>
      <c r="HH170" s="236"/>
      <c r="HI170" s="236"/>
      <c r="HJ170" s="236"/>
      <c r="HK170" s="236"/>
      <c r="HL170" s="236"/>
      <c r="HM170" s="236"/>
      <c r="HN170" s="236"/>
      <c r="HO170" s="236"/>
      <c r="HP170" s="236"/>
      <c r="HQ170" s="236"/>
      <c r="HR170" s="236"/>
      <c r="HS170" s="236"/>
      <c r="HT170" s="236"/>
      <c r="HU170" s="236"/>
      <c r="HV170" s="236"/>
      <c r="HW170" s="236"/>
      <c r="HX170" s="236"/>
      <c r="HY170" s="236"/>
      <c r="HZ170" s="236"/>
      <c r="IA170" s="236"/>
      <c r="IB170" s="236"/>
      <c r="IC170" s="236"/>
      <c r="ID170" s="236"/>
      <c r="IE170" s="236"/>
      <c r="IF170" s="236"/>
      <c r="IG170" s="236"/>
      <c r="IH170" s="236"/>
      <c r="II170" s="236"/>
      <c r="IJ170" s="236"/>
      <c r="IK170" s="236"/>
      <c r="IL170" s="236"/>
      <c r="IM170" s="236"/>
      <c r="IN170" s="236"/>
      <c r="IO170" s="236"/>
      <c r="IP170" s="236"/>
      <c r="IQ170" s="236"/>
      <c r="IR170" s="236"/>
      <c r="IS170" s="236"/>
      <c r="IT170" s="236"/>
      <c r="IU170" s="236"/>
      <c r="IV170" s="236"/>
      <c r="IW170" s="236"/>
    </row>
    <row r="171" spans="1:257" hidden="1" x14ac:dyDescent="0.25">
      <c r="A171" s="567"/>
      <c r="B171" s="569"/>
      <c r="C171" s="568"/>
      <c r="D171" s="568"/>
      <c r="E171" s="568"/>
      <c r="F171" s="568"/>
      <c r="G171" s="568"/>
      <c r="H171" s="10"/>
      <c r="I171" s="226">
        <v>0</v>
      </c>
      <c r="J171" s="236"/>
      <c r="K171" s="287"/>
      <c r="L171" s="269"/>
      <c r="M171" s="269"/>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236"/>
      <c r="AP171" s="236"/>
      <c r="AQ171" s="236"/>
      <c r="AR171" s="236"/>
      <c r="AS171" s="236"/>
      <c r="AT171" s="236"/>
      <c r="AU171" s="236"/>
      <c r="AV171" s="236"/>
      <c r="AW171" s="236"/>
      <c r="AX171" s="236"/>
      <c r="AY171" s="236"/>
      <c r="AZ171" s="236"/>
      <c r="BA171" s="236"/>
      <c r="BB171" s="236"/>
      <c r="BC171" s="236"/>
      <c r="BD171" s="236"/>
      <c r="BE171" s="236"/>
      <c r="BF171" s="236"/>
      <c r="BG171" s="236"/>
      <c r="BH171" s="236"/>
      <c r="BI171" s="236"/>
      <c r="BJ171" s="236"/>
      <c r="BK171" s="236"/>
      <c r="BL171" s="236"/>
      <c r="BM171" s="236"/>
      <c r="BN171" s="236"/>
      <c r="BO171" s="236"/>
      <c r="BP171" s="236"/>
      <c r="BQ171" s="236"/>
      <c r="BR171" s="236"/>
      <c r="BS171" s="236"/>
      <c r="BT171" s="236"/>
      <c r="BU171" s="236"/>
      <c r="BV171" s="236"/>
      <c r="BW171" s="236"/>
      <c r="BX171" s="236"/>
      <c r="BY171" s="236"/>
      <c r="BZ171" s="236"/>
      <c r="CA171" s="236"/>
      <c r="CB171" s="236"/>
      <c r="CC171" s="236"/>
      <c r="CD171" s="236"/>
      <c r="CE171" s="236"/>
      <c r="CF171" s="236"/>
      <c r="CG171" s="236"/>
      <c r="CH171" s="236"/>
      <c r="CI171" s="236"/>
      <c r="CJ171" s="236"/>
      <c r="CK171" s="236"/>
      <c r="CL171" s="236"/>
      <c r="CM171" s="236"/>
      <c r="CN171" s="236"/>
      <c r="CO171" s="236"/>
      <c r="CP171" s="236"/>
      <c r="CQ171" s="236"/>
      <c r="CR171" s="236"/>
      <c r="CS171" s="236"/>
      <c r="CT171" s="236"/>
      <c r="CU171" s="236"/>
      <c r="CV171" s="236"/>
      <c r="CW171" s="236"/>
      <c r="CX171" s="236"/>
      <c r="CY171" s="236"/>
      <c r="CZ171" s="236"/>
      <c r="DA171" s="236"/>
      <c r="DB171" s="236"/>
      <c r="DC171" s="236"/>
      <c r="DD171" s="236"/>
      <c r="DE171" s="236"/>
      <c r="DF171" s="236"/>
      <c r="DG171" s="236"/>
      <c r="DH171" s="236"/>
      <c r="DI171" s="236"/>
      <c r="DJ171" s="236"/>
      <c r="DK171" s="236"/>
      <c r="DL171" s="236"/>
      <c r="DM171" s="236"/>
      <c r="DN171" s="236"/>
      <c r="DO171" s="236"/>
      <c r="DP171" s="236"/>
      <c r="DQ171" s="236"/>
      <c r="DR171" s="236"/>
      <c r="DS171" s="236"/>
      <c r="DT171" s="236"/>
      <c r="DU171" s="236"/>
      <c r="DV171" s="236"/>
      <c r="DW171" s="236"/>
      <c r="DX171" s="236"/>
      <c r="DY171" s="236"/>
      <c r="DZ171" s="236"/>
      <c r="EA171" s="236"/>
      <c r="EB171" s="236"/>
      <c r="EC171" s="236"/>
      <c r="ED171" s="236"/>
      <c r="EE171" s="236"/>
      <c r="EF171" s="236"/>
      <c r="EG171" s="236"/>
      <c r="EH171" s="236"/>
      <c r="EI171" s="236"/>
      <c r="EJ171" s="236"/>
      <c r="EK171" s="236"/>
      <c r="EL171" s="236"/>
      <c r="EM171" s="236"/>
      <c r="EN171" s="236"/>
      <c r="EO171" s="236"/>
      <c r="EP171" s="236"/>
      <c r="EQ171" s="236"/>
      <c r="ER171" s="236"/>
      <c r="ES171" s="236"/>
      <c r="ET171" s="236"/>
      <c r="EU171" s="236"/>
      <c r="EV171" s="236"/>
      <c r="EW171" s="236"/>
      <c r="EX171" s="236"/>
      <c r="EY171" s="236"/>
      <c r="EZ171" s="236"/>
      <c r="FA171" s="236"/>
      <c r="FB171" s="236"/>
      <c r="FC171" s="236"/>
      <c r="FD171" s="236"/>
      <c r="FE171" s="236"/>
      <c r="FF171" s="236"/>
      <c r="FG171" s="236"/>
      <c r="FH171" s="236"/>
      <c r="FI171" s="236"/>
      <c r="FJ171" s="236"/>
      <c r="FK171" s="236"/>
      <c r="FL171" s="236"/>
      <c r="FM171" s="236"/>
      <c r="FN171" s="236"/>
      <c r="FO171" s="236"/>
      <c r="FP171" s="236"/>
      <c r="FQ171" s="236"/>
      <c r="FR171" s="236"/>
      <c r="FS171" s="236"/>
      <c r="FT171" s="236"/>
      <c r="FU171" s="236"/>
      <c r="FV171" s="236"/>
      <c r="FW171" s="236"/>
      <c r="FX171" s="236"/>
      <c r="FY171" s="236"/>
      <c r="FZ171" s="236"/>
      <c r="GA171" s="236"/>
      <c r="GB171" s="236"/>
      <c r="GC171" s="236"/>
      <c r="GD171" s="236"/>
      <c r="GE171" s="236"/>
      <c r="GF171" s="236"/>
      <c r="GG171" s="236"/>
      <c r="GH171" s="236"/>
      <c r="GI171" s="236"/>
      <c r="GJ171" s="236"/>
      <c r="GK171" s="236"/>
      <c r="GL171" s="236"/>
      <c r="GM171" s="236"/>
      <c r="GN171" s="236"/>
      <c r="GO171" s="236"/>
      <c r="GP171" s="236"/>
      <c r="GQ171" s="236"/>
      <c r="GR171" s="236"/>
      <c r="GS171" s="236"/>
      <c r="GT171" s="236"/>
      <c r="GU171" s="236"/>
      <c r="GV171" s="236"/>
      <c r="GW171" s="236"/>
      <c r="GX171" s="236"/>
      <c r="GY171" s="236"/>
      <c r="GZ171" s="236"/>
      <c r="HA171" s="236"/>
      <c r="HB171" s="236"/>
      <c r="HC171" s="236"/>
      <c r="HD171" s="236"/>
      <c r="HE171" s="236"/>
      <c r="HF171" s="236"/>
      <c r="HG171" s="236"/>
      <c r="HH171" s="236"/>
      <c r="HI171" s="236"/>
      <c r="HJ171" s="236"/>
      <c r="HK171" s="236"/>
      <c r="HL171" s="236"/>
      <c r="HM171" s="236"/>
      <c r="HN171" s="236"/>
      <c r="HO171" s="236"/>
      <c r="HP171" s="236"/>
      <c r="HQ171" s="236"/>
      <c r="HR171" s="236"/>
      <c r="HS171" s="236"/>
      <c r="HT171" s="236"/>
      <c r="HU171" s="236"/>
      <c r="HV171" s="236"/>
      <c r="HW171" s="236"/>
      <c r="HX171" s="236"/>
      <c r="HY171" s="236"/>
      <c r="HZ171" s="236"/>
      <c r="IA171" s="236"/>
      <c r="IB171" s="236"/>
      <c r="IC171" s="236"/>
      <c r="ID171" s="236"/>
      <c r="IE171" s="236"/>
      <c r="IF171" s="236"/>
      <c r="IG171" s="236"/>
      <c r="IH171" s="236"/>
      <c r="II171" s="236"/>
      <c r="IJ171" s="236"/>
      <c r="IK171" s="236"/>
      <c r="IL171" s="236"/>
      <c r="IM171" s="236"/>
      <c r="IN171" s="236"/>
      <c r="IO171" s="236"/>
      <c r="IP171" s="236"/>
      <c r="IQ171" s="236"/>
      <c r="IR171" s="236"/>
      <c r="IS171" s="236"/>
      <c r="IT171" s="236"/>
      <c r="IU171" s="236"/>
      <c r="IV171" s="236"/>
      <c r="IW171" s="236"/>
    </row>
    <row r="172" spans="1:257" hidden="1" x14ac:dyDescent="0.25">
      <c r="A172" s="567"/>
      <c r="B172" s="569"/>
      <c r="C172" s="568"/>
      <c r="D172" s="568"/>
      <c r="E172" s="568"/>
      <c r="F172" s="568"/>
      <c r="G172" s="568"/>
      <c r="H172" s="10"/>
      <c r="I172" s="226">
        <v>0</v>
      </c>
      <c r="J172" s="236"/>
      <c r="K172" s="287"/>
      <c r="L172" s="269"/>
      <c r="M172" s="269"/>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236"/>
      <c r="AP172" s="236"/>
      <c r="AQ172" s="236"/>
      <c r="AR172" s="236"/>
      <c r="AS172" s="236"/>
      <c r="AT172" s="236"/>
      <c r="AU172" s="236"/>
      <c r="AV172" s="236"/>
      <c r="AW172" s="236"/>
      <c r="AX172" s="236"/>
      <c r="AY172" s="236"/>
      <c r="AZ172" s="236"/>
      <c r="BA172" s="236"/>
      <c r="BB172" s="236"/>
      <c r="BC172" s="236"/>
      <c r="BD172" s="236"/>
      <c r="BE172" s="236"/>
      <c r="BF172" s="236"/>
      <c r="BG172" s="236"/>
      <c r="BH172" s="236"/>
      <c r="BI172" s="236"/>
      <c r="BJ172" s="236"/>
      <c r="BK172" s="236"/>
      <c r="BL172" s="236"/>
      <c r="BM172" s="236"/>
      <c r="BN172" s="236"/>
      <c r="BO172" s="236"/>
      <c r="BP172" s="236"/>
      <c r="BQ172" s="236"/>
      <c r="BR172" s="236"/>
      <c r="BS172" s="236"/>
      <c r="BT172" s="236"/>
      <c r="BU172" s="236"/>
      <c r="BV172" s="236"/>
      <c r="BW172" s="236"/>
      <c r="BX172" s="236"/>
      <c r="BY172" s="236"/>
      <c r="BZ172" s="236"/>
      <c r="CA172" s="236"/>
      <c r="CB172" s="236"/>
      <c r="CC172" s="236"/>
      <c r="CD172" s="236"/>
      <c r="CE172" s="236"/>
      <c r="CF172" s="236"/>
      <c r="CG172" s="236"/>
      <c r="CH172" s="236"/>
      <c r="CI172" s="236"/>
      <c r="CJ172" s="236"/>
      <c r="CK172" s="236"/>
      <c r="CL172" s="236"/>
      <c r="CM172" s="236"/>
      <c r="CN172" s="236"/>
      <c r="CO172" s="236"/>
      <c r="CP172" s="236"/>
      <c r="CQ172" s="236"/>
      <c r="CR172" s="236"/>
      <c r="CS172" s="236"/>
      <c r="CT172" s="236"/>
      <c r="CU172" s="236"/>
      <c r="CV172" s="236"/>
      <c r="CW172" s="236"/>
      <c r="CX172" s="236"/>
      <c r="CY172" s="236"/>
      <c r="CZ172" s="236"/>
      <c r="DA172" s="236"/>
      <c r="DB172" s="236"/>
      <c r="DC172" s="236"/>
      <c r="DD172" s="236"/>
      <c r="DE172" s="236"/>
      <c r="DF172" s="236"/>
      <c r="DG172" s="236"/>
      <c r="DH172" s="236"/>
      <c r="DI172" s="236"/>
      <c r="DJ172" s="236"/>
      <c r="DK172" s="236"/>
      <c r="DL172" s="236"/>
      <c r="DM172" s="236"/>
      <c r="DN172" s="236"/>
      <c r="DO172" s="236"/>
      <c r="DP172" s="236"/>
      <c r="DQ172" s="236"/>
      <c r="DR172" s="236"/>
      <c r="DS172" s="236"/>
      <c r="DT172" s="236"/>
      <c r="DU172" s="236"/>
      <c r="DV172" s="236"/>
      <c r="DW172" s="236"/>
      <c r="DX172" s="236"/>
      <c r="DY172" s="236"/>
      <c r="DZ172" s="236"/>
      <c r="EA172" s="236"/>
      <c r="EB172" s="236"/>
      <c r="EC172" s="236"/>
      <c r="ED172" s="236"/>
      <c r="EE172" s="236"/>
      <c r="EF172" s="236"/>
      <c r="EG172" s="236"/>
      <c r="EH172" s="236"/>
      <c r="EI172" s="236"/>
      <c r="EJ172" s="236"/>
      <c r="EK172" s="236"/>
      <c r="EL172" s="236"/>
      <c r="EM172" s="236"/>
      <c r="EN172" s="236"/>
      <c r="EO172" s="236"/>
      <c r="EP172" s="236"/>
      <c r="EQ172" s="236"/>
      <c r="ER172" s="236"/>
      <c r="ES172" s="236"/>
      <c r="ET172" s="236"/>
      <c r="EU172" s="236"/>
      <c r="EV172" s="236"/>
      <c r="EW172" s="236"/>
      <c r="EX172" s="236"/>
      <c r="EY172" s="236"/>
      <c r="EZ172" s="236"/>
      <c r="FA172" s="236"/>
      <c r="FB172" s="236"/>
      <c r="FC172" s="236"/>
      <c r="FD172" s="236"/>
      <c r="FE172" s="236"/>
      <c r="FF172" s="236"/>
      <c r="FG172" s="236"/>
      <c r="FH172" s="236"/>
      <c r="FI172" s="236"/>
      <c r="FJ172" s="236"/>
      <c r="FK172" s="236"/>
      <c r="FL172" s="236"/>
      <c r="FM172" s="236"/>
      <c r="FN172" s="236"/>
      <c r="FO172" s="236"/>
      <c r="FP172" s="236"/>
      <c r="FQ172" s="236"/>
      <c r="FR172" s="236"/>
      <c r="FS172" s="236"/>
      <c r="FT172" s="236"/>
      <c r="FU172" s="236"/>
      <c r="FV172" s="236"/>
      <c r="FW172" s="236"/>
      <c r="FX172" s="236"/>
      <c r="FY172" s="236"/>
      <c r="FZ172" s="236"/>
      <c r="GA172" s="236"/>
      <c r="GB172" s="236"/>
      <c r="GC172" s="236"/>
      <c r="GD172" s="236"/>
      <c r="GE172" s="236"/>
      <c r="GF172" s="236"/>
      <c r="GG172" s="236"/>
      <c r="GH172" s="236"/>
      <c r="GI172" s="236"/>
      <c r="GJ172" s="236"/>
      <c r="GK172" s="236"/>
      <c r="GL172" s="236"/>
      <c r="GM172" s="236"/>
      <c r="GN172" s="236"/>
      <c r="GO172" s="236"/>
      <c r="GP172" s="236"/>
      <c r="GQ172" s="236"/>
      <c r="GR172" s="236"/>
      <c r="GS172" s="236"/>
      <c r="GT172" s="236"/>
      <c r="GU172" s="236"/>
      <c r="GV172" s="236"/>
      <c r="GW172" s="236"/>
      <c r="GX172" s="236"/>
      <c r="GY172" s="236"/>
      <c r="GZ172" s="236"/>
      <c r="HA172" s="236"/>
      <c r="HB172" s="236"/>
      <c r="HC172" s="236"/>
      <c r="HD172" s="236"/>
      <c r="HE172" s="236"/>
      <c r="HF172" s="236"/>
      <c r="HG172" s="236"/>
      <c r="HH172" s="236"/>
      <c r="HI172" s="236"/>
      <c r="HJ172" s="236"/>
      <c r="HK172" s="236"/>
      <c r="HL172" s="236"/>
      <c r="HM172" s="236"/>
      <c r="HN172" s="236"/>
      <c r="HO172" s="236"/>
      <c r="HP172" s="236"/>
      <c r="HQ172" s="236"/>
      <c r="HR172" s="236"/>
      <c r="HS172" s="236"/>
      <c r="HT172" s="236"/>
      <c r="HU172" s="236"/>
      <c r="HV172" s="236"/>
      <c r="HW172" s="236"/>
      <c r="HX172" s="236"/>
      <c r="HY172" s="236"/>
      <c r="HZ172" s="236"/>
      <c r="IA172" s="236"/>
      <c r="IB172" s="236"/>
      <c r="IC172" s="236"/>
      <c r="ID172" s="236"/>
      <c r="IE172" s="236"/>
      <c r="IF172" s="236"/>
      <c r="IG172" s="236"/>
      <c r="IH172" s="236"/>
      <c r="II172" s="236"/>
      <c r="IJ172" s="236"/>
      <c r="IK172" s="236"/>
      <c r="IL172" s="236"/>
      <c r="IM172" s="236"/>
      <c r="IN172" s="236"/>
      <c r="IO172" s="236"/>
      <c r="IP172" s="236"/>
      <c r="IQ172" s="236"/>
      <c r="IR172" s="236"/>
      <c r="IS172" s="236"/>
      <c r="IT172" s="236"/>
      <c r="IU172" s="236"/>
      <c r="IV172" s="236"/>
      <c r="IW172" s="236"/>
    </row>
    <row r="173" spans="1:257" hidden="1" x14ac:dyDescent="0.25">
      <c r="A173" s="567"/>
      <c r="B173" s="569"/>
      <c r="C173" s="568"/>
      <c r="D173" s="568"/>
      <c r="E173" s="568"/>
      <c r="F173" s="568"/>
      <c r="G173" s="568"/>
      <c r="H173" s="10"/>
      <c r="I173" s="226">
        <v>0</v>
      </c>
      <c r="J173" s="236"/>
      <c r="K173" s="287"/>
      <c r="L173" s="269"/>
      <c r="M173" s="269"/>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236"/>
      <c r="AP173" s="236"/>
      <c r="AQ173" s="236"/>
      <c r="AR173" s="236"/>
      <c r="AS173" s="236"/>
      <c r="AT173" s="236"/>
      <c r="AU173" s="236"/>
      <c r="AV173" s="236"/>
      <c r="AW173" s="236"/>
      <c r="AX173" s="236"/>
      <c r="AY173" s="236"/>
      <c r="AZ173" s="236"/>
      <c r="BA173" s="236"/>
      <c r="BB173" s="236"/>
      <c r="BC173" s="236"/>
      <c r="BD173" s="236"/>
      <c r="BE173" s="236"/>
      <c r="BF173" s="236"/>
      <c r="BG173" s="236"/>
      <c r="BH173" s="236"/>
      <c r="BI173" s="236"/>
      <c r="BJ173" s="236"/>
      <c r="BK173" s="236"/>
      <c r="BL173" s="236"/>
      <c r="BM173" s="236"/>
      <c r="BN173" s="236"/>
      <c r="BO173" s="236"/>
      <c r="BP173" s="236"/>
      <c r="BQ173" s="236"/>
      <c r="BR173" s="236"/>
      <c r="BS173" s="236"/>
      <c r="BT173" s="236"/>
      <c r="BU173" s="236"/>
      <c r="BV173" s="236"/>
      <c r="BW173" s="236"/>
      <c r="BX173" s="236"/>
      <c r="BY173" s="236"/>
      <c r="BZ173" s="236"/>
      <c r="CA173" s="236"/>
      <c r="CB173" s="236"/>
      <c r="CC173" s="236"/>
      <c r="CD173" s="236"/>
      <c r="CE173" s="236"/>
      <c r="CF173" s="236"/>
      <c r="CG173" s="236"/>
      <c r="CH173" s="236"/>
      <c r="CI173" s="236"/>
      <c r="CJ173" s="236"/>
      <c r="CK173" s="236"/>
      <c r="CL173" s="236"/>
      <c r="CM173" s="236"/>
      <c r="CN173" s="236"/>
      <c r="CO173" s="236"/>
      <c r="CP173" s="236"/>
      <c r="CQ173" s="236"/>
      <c r="CR173" s="236"/>
      <c r="CS173" s="236"/>
      <c r="CT173" s="236"/>
      <c r="CU173" s="236"/>
      <c r="CV173" s="236"/>
      <c r="CW173" s="236"/>
      <c r="CX173" s="236"/>
      <c r="CY173" s="236"/>
      <c r="CZ173" s="236"/>
      <c r="DA173" s="236"/>
      <c r="DB173" s="236"/>
      <c r="DC173" s="236"/>
      <c r="DD173" s="236"/>
      <c r="DE173" s="236"/>
      <c r="DF173" s="236"/>
      <c r="DG173" s="236"/>
      <c r="DH173" s="236"/>
      <c r="DI173" s="236"/>
      <c r="DJ173" s="236"/>
      <c r="DK173" s="236"/>
      <c r="DL173" s="236"/>
      <c r="DM173" s="236"/>
      <c r="DN173" s="236"/>
      <c r="DO173" s="236"/>
      <c r="DP173" s="236"/>
      <c r="DQ173" s="236"/>
      <c r="DR173" s="236"/>
      <c r="DS173" s="236"/>
      <c r="DT173" s="236"/>
      <c r="DU173" s="236"/>
      <c r="DV173" s="236"/>
      <c r="DW173" s="236"/>
      <c r="DX173" s="236"/>
      <c r="DY173" s="236"/>
      <c r="DZ173" s="236"/>
      <c r="EA173" s="236"/>
      <c r="EB173" s="236"/>
      <c r="EC173" s="236"/>
      <c r="ED173" s="236"/>
      <c r="EE173" s="236"/>
      <c r="EF173" s="236"/>
      <c r="EG173" s="236"/>
      <c r="EH173" s="236"/>
      <c r="EI173" s="236"/>
      <c r="EJ173" s="236"/>
      <c r="EK173" s="236"/>
      <c r="EL173" s="236"/>
      <c r="EM173" s="236"/>
      <c r="EN173" s="236"/>
      <c r="EO173" s="236"/>
      <c r="EP173" s="236"/>
      <c r="EQ173" s="236"/>
      <c r="ER173" s="236"/>
      <c r="ES173" s="236"/>
      <c r="ET173" s="236"/>
      <c r="EU173" s="236"/>
      <c r="EV173" s="236"/>
      <c r="EW173" s="236"/>
      <c r="EX173" s="236"/>
      <c r="EY173" s="236"/>
      <c r="EZ173" s="236"/>
      <c r="FA173" s="236"/>
      <c r="FB173" s="236"/>
      <c r="FC173" s="236"/>
      <c r="FD173" s="236"/>
      <c r="FE173" s="236"/>
      <c r="FF173" s="236"/>
      <c r="FG173" s="236"/>
      <c r="FH173" s="236"/>
      <c r="FI173" s="236"/>
      <c r="FJ173" s="236"/>
      <c r="FK173" s="236"/>
      <c r="FL173" s="236"/>
      <c r="FM173" s="236"/>
      <c r="FN173" s="236"/>
      <c r="FO173" s="236"/>
      <c r="FP173" s="236"/>
      <c r="FQ173" s="236"/>
      <c r="FR173" s="236"/>
      <c r="FS173" s="236"/>
      <c r="FT173" s="236"/>
      <c r="FU173" s="236"/>
      <c r="FV173" s="236"/>
      <c r="FW173" s="236"/>
      <c r="FX173" s="236"/>
      <c r="FY173" s="236"/>
      <c r="FZ173" s="236"/>
      <c r="GA173" s="236"/>
      <c r="GB173" s="236"/>
      <c r="GC173" s="236"/>
      <c r="GD173" s="236"/>
      <c r="GE173" s="236"/>
      <c r="GF173" s="236"/>
      <c r="GG173" s="236"/>
      <c r="GH173" s="236"/>
      <c r="GI173" s="236"/>
      <c r="GJ173" s="236"/>
      <c r="GK173" s="236"/>
      <c r="GL173" s="236"/>
      <c r="GM173" s="236"/>
      <c r="GN173" s="236"/>
      <c r="GO173" s="236"/>
      <c r="GP173" s="236"/>
      <c r="GQ173" s="236"/>
      <c r="GR173" s="236"/>
      <c r="GS173" s="236"/>
      <c r="GT173" s="236"/>
      <c r="GU173" s="236"/>
      <c r="GV173" s="236"/>
      <c r="GW173" s="236"/>
      <c r="GX173" s="236"/>
      <c r="GY173" s="236"/>
      <c r="GZ173" s="236"/>
      <c r="HA173" s="236"/>
      <c r="HB173" s="236"/>
      <c r="HC173" s="236"/>
      <c r="HD173" s="236"/>
      <c r="HE173" s="236"/>
      <c r="HF173" s="236"/>
      <c r="HG173" s="236"/>
      <c r="HH173" s="236"/>
      <c r="HI173" s="236"/>
      <c r="HJ173" s="236"/>
      <c r="HK173" s="236"/>
      <c r="HL173" s="236"/>
      <c r="HM173" s="236"/>
      <c r="HN173" s="236"/>
      <c r="HO173" s="236"/>
      <c r="HP173" s="236"/>
      <c r="HQ173" s="236"/>
      <c r="HR173" s="236"/>
      <c r="HS173" s="236"/>
      <c r="HT173" s="236"/>
      <c r="HU173" s="236"/>
      <c r="HV173" s="236"/>
      <c r="HW173" s="236"/>
      <c r="HX173" s="236"/>
      <c r="HY173" s="236"/>
      <c r="HZ173" s="236"/>
      <c r="IA173" s="236"/>
      <c r="IB173" s="236"/>
      <c r="IC173" s="236"/>
      <c r="ID173" s="236"/>
      <c r="IE173" s="236"/>
      <c r="IF173" s="236"/>
      <c r="IG173" s="236"/>
      <c r="IH173" s="236"/>
      <c r="II173" s="236"/>
      <c r="IJ173" s="236"/>
      <c r="IK173" s="236"/>
      <c r="IL173" s="236"/>
      <c r="IM173" s="236"/>
      <c r="IN173" s="236"/>
      <c r="IO173" s="236"/>
      <c r="IP173" s="236"/>
      <c r="IQ173" s="236"/>
      <c r="IR173" s="236"/>
      <c r="IS173" s="236"/>
      <c r="IT173" s="236"/>
      <c r="IU173" s="236"/>
      <c r="IV173" s="236"/>
      <c r="IW173" s="236"/>
    </row>
    <row r="174" spans="1:257" hidden="1" x14ac:dyDescent="0.25">
      <c r="A174" s="567"/>
      <c r="B174" s="569"/>
      <c r="C174" s="568"/>
      <c r="D174" s="568"/>
      <c r="E174" s="568"/>
      <c r="F174" s="568"/>
      <c r="G174" s="568"/>
      <c r="H174" s="10"/>
      <c r="I174" s="226">
        <v>0</v>
      </c>
      <c r="J174" s="236"/>
      <c r="K174" s="287"/>
      <c r="L174" s="269"/>
      <c r="M174" s="269"/>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c r="AZ174" s="236"/>
      <c r="BA174" s="236"/>
      <c r="BB174" s="236"/>
      <c r="BC174" s="236"/>
      <c r="BD174" s="236"/>
      <c r="BE174" s="236"/>
      <c r="BF174" s="236"/>
      <c r="BG174" s="236"/>
      <c r="BH174" s="236"/>
      <c r="BI174" s="236"/>
      <c r="BJ174" s="236"/>
      <c r="BK174" s="236"/>
      <c r="BL174" s="236"/>
      <c r="BM174" s="236"/>
      <c r="BN174" s="236"/>
      <c r="BO174" s="236"/>
      <c r="BP174" s="236"/>
      <c r="BQ174" s="236"/>
      <c r="BR174" s="236"/>
      <c r="BS174" s="236"/>
      <c r="BT174" s="236"/>
      <c r="BU174" s="236"/>
      <c r="BV174" s="236"/>
      <c r="BW174" s="236"/>
      <c r="BX174" s="236"/>
      <c r="BY174" s="236"/>
      <c r="BZ174" s="236"/>
      <c r="CA174" s="236"/>
      <c r="CB174" s="236"/>
      <c r="CC174" s="236"/>
      <c r="CD174" s="236"/>
      <c r="CE174" s="236"/>
      <c r="CF174" s="236"/>
      <c r="CG174" s="236"/>
      <c r="CH174" s="236"/>
      <c r="CI174" s="236"/>
      <c r="CJ174" s="236"/>
      <c r="CK174" s="236"/>
      <c r="CL174" s="236"/>
      <c r="CM174" s="236"/>
      <c r="CN174" s="236"/>
      <c r="CO174" s="236"/>
      <c r="CP174" s="236"/>
      <c r="CQ174" s="236"/>
      <c r="CR174" s="236"/>
      <c r="CS174" s="236"/>
      <c r="CT174" s="236"/>
      <c r="CU174" s="236"/>
      <c r="CV174" s="236"/>
      <c r="CW174" s="236"/>
      <c r="CX174" s="236"/>
      <c r="CY174" s="236"/>
      <c r="CZ174" s="236"/>
      <c r="DA174" s="236"/>
      <c r="DB174" s="236"/>
      <c r="DC174" s="236"/>
      <c r="DD174" s="236"/>
      <c r="DE174" s="236"/>
      <c r="DF174" s="236"/>
      <c r="DG174" s="236"/>
      <c r="DH174" s="236"/>
      <c r="DI174" s="236"/>
      <c r="DJ174" s="236"/>
      <c r="DK174" s="236"/>
      <c r="DL174" s="236"/>
      <c r="DM174" s="236"/>
      <c r="DN174" s="236"/>
      <c r="DO174" s="236"/>
      <c r="DP174" s="236"/>
      <c r="DQ174" s="236"/>
      <c r="DR174" s="236"/>
      <c r="DS174" s="236"/>
      <c r="DT174" s="236"/>
      <c r="DU174" s="236"/>
      <c r="DV174" s="236"/>
      <c r="DW174" s="236"/>
      <c r="DX174" s="236"/>
      <c r="DY174" s="236"/>
      <c r="DZ174" s="236"/>
      <c r="EA174" s="236"/>
      <c r="EB174" s="236"/>
      <c r="EC174" s="236"/>
      <c r="ED174" s="236"/>
      <c r="EE174" s="236"/>
      <c r="EF174" s="236"/>
      <c r="EG174" s="236"/>
      <c r="EH174" s="236"/>
      <c r="EI174" s="236"/>
      <c r="EJ174" s="236"/>
      <c r="EK174" s="236"/>
      <c r="EL174" s="236"/>
      <c r="EM174" s="236"/>
      <c r="EN174" s="236"/>
      <c r="EO174" s="236"/>
      <c r="EP174" s="236"/>
      <c r="EQ174" s="236"/>
      <c r="ER174" s="236"/>
      <c r="ES174" s="236"/>
      <c r="ET174" s="236"/>
      <c r="EU174" s="236"/>
      <c r="EV174" s="236"/>
      <c r="EW174" s="236"/>
      <c r="EX174" s="236"/>
      <c r="EY174" s="236"/>
      <c r="EZ174" s="236"/>
      <c r="FA174" s="236"/>
      <c r="FB174" s="236"/>
      <c r="FC174" s="236"/>
      <c r="FD174" s="236"/>
      <c r="FE174" s="236"/>
      <c r="FF174" s="236"/>
      <c r="FG174" s="236"/>
      <c r="FH174" s="236"/>
      <c r="FI174" s="236"/>
      <c r="FJ174" s="236"/>
      <c r="FK174" s="236"/>
      <c r="FL174" s="236"/>
      <c r="FM174" s="236"/>
      <c r="FN174" s="236"/>
      <c r="FO174" s="236"/>
      <c r="FP174" s="236"/>
      <c r="FQ174" s="236"/>
      <c r="FR174" s="236"/>
      <c r="FS174" s="236"/>
      <c r="FT174" s="236"/>
      <c r="FU174" s="236"/>
      <c r="FV174" s="236"/>
      <c r="FW174" s="236"/>
      <c r="FX174" s="236"/>
      <c r="FY174" s="236"/>
      <c r="FZ174" s="236"/>
      <c r="GA174" s="236"/>
      <c r="GB174" s="236"/>
      <c r="GC174" s="236"/>
      <c r="GD174" s="236"/>
      <c r="GE174" s="236"/>
      <c r="GF174" s="236"/>
      <c r="GG174" s="236"/>
      <c r="GH174" s="236"/>
      <c r="GI174" s="236"/>
      <c r="GJ174" s="236"/>
      <c r="GK174" s="236"/>
      <c r="GL174" s="236"/>
      <c r="GM174" s="236"/>
      <c r="GN174" s="236"/>
      <c r="GO174" s="236"/>
      <c r="GP174" s="236"/>
      <c r="GQ174" s="236"/>
      <c r="GR174" s="236"/>
      <c r="GS174" s="236"/>
      <c r="GT174" s="236"/>
      <c r="GU174" s="236"/>
      <c r="GV174" s="236"/>
      <c r="GW174" s="236"/>
      <c r="GX174" s="236"/>
      <c r="GY174" s="236"/>
      <c r="GZ174" s="236"/>
      <c r="HA174" s="236"/>
      <c r="HB174" s="236"/>
      <c r="HC174" s="236"/>
      <c r="HD174" s="236"/>
      <c r="HE174" s="236"/>
      <c r="HF174" s="236"/>
      <c r="HG174" s="236"/>
      <c r="HH174" s="236"/>
      <c r="HI174" s="236"/>
      <c r="HJ174" s="236"/>
      <c r="HK174" s="236"/>
      <c r="HL174" s="236"/>
      <c r="HM174" s="236"/>
      <c r="HN174" s="236"/>
      <c r="HO174" s="236"/>
      <c r="HP174" s="236"/>
      <c r="HQ174" s="236"/>
      <c r="HR174" s="236"/>
      <c r="HS174" s="236"/>
      <c r="HT174" s="236"/>
      <c r="HU174" s="236"/>
      <c r="HV174" s="236"/>
      <c r="HW174" s="236"/>
      <c r="HX174" s="236"/>
      <c r="HY174" s="236"/>
      <c r="HZ174" s="236"/>
      <c r="IA174" s="236"/>
      <c r="IB174" s="236"/>
      <c r="IC174" s="236"/>
      <c r="ID174" s="236"/>
      <c r="IE174" s="236"/>
      <c r="IF174" s="236"/>
      <c r="IG174" s="236"/>
      <c r="IH174" s="236"/>
      <c r="II174" s="236"/>
      <c r="IJ174" s="236"/>
      <c r="IK174" s="236"/>
      <c r="IL174" s="236"/>
      <c r="IM174" s="236"/>
      <c r="IN174" s="236"/>
      <c r="IO174" s="236"/>
      <c r="IP174" s="236"/>
      <c r="IQ174" s="236"/>
      <c r="IR174" s="236"/>
      <c r="IS174" s="236"/>
      <c r="IT174" s="236"/>
      <c r="IU174" s="236"/>
      <c r="IV174" s="236"/>
      <c r="IW174" s="236"/>
    </row>
    <row r="175" spans="1:257" hidden="1" x14ac:dyDescent="0.25">
      <c r="A175" s="567"/>
      <c r="B175" s="569"/>
      <c r="C175" s="568"/>
      <c r="D175" s="568"/>
      <c r="E175" s="568"/>
      <c r="F175" s="568"/>
      <c r="G175" s="568"/>
      <c r="H175" s="10"/>
      <c r="I175" s="226">
        <v>0</v>
      </c>
      <c r="J175" s="236"/>
      <c r="K175" s="287"/>
      <c r="L175" s="269"/>
      <c r="M175" s="269"/>
      <c r="N175" s="236"/>
      <c r="O175" s="236"/>
      <c r="P175" s="236"/>
      <c r="Q175" s="236"/>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c r="BF175" s="236"/>
      <c r="BG175" s="236"/>
      <c r="BH175" s="236"/>
      <c r="BI175" s="236"/>
      <c r="BJ175" s="236"/>
      <c r="BK175" s="236"/>
      <c r="BL175" s="236"/>
      <c r="BM175" s="236"/>
      <c r="BN175" s="236"/>
      <c r="BO175" s="236"/>
      <c r="BP175" s="236"/>
      <c r="BQ175" s="236"/>
      <c r="BR175" s="236"/>
      <c r="BS175" s="236"/>
      <c r="BT175" s="236"/>
      <c r="BU175" s="236"/>
      <c r="BV175" s="236"/>
      <c r="BW175" s="236"/>
      <c r="BX175" s="236"/>
      <c r="BY175" s="236"/>
      <c r="BZ175" s="236"/>
      <c r="CA175" s="236"/>
      <c r="CB175" s="236"/>
      <c r="CC175" s="236"/>
      <c r="CD175" s="236"/>
      <c r="CE175" s="236"/>
      <c r="CF175" s="236"/>
      <c r="CG175" s="236"/>
      <c r="CH175" s="236"/>
      <c r="CI175" s="236"/>
      <c r="CJ175" s="236"/>
      <c r="CK175" s="236"/>
      <c r="CL175" s="236"/>
      <c r="CM175" s="236"/>
      <c r="CN175" s="236"/>
      <c r="CO175" s="236"/>
      <c r="CP175" s="236"/>
      <c r="CQ175" s="236"/>
      <c r="CR175" s="236"/>
      <c r="CS175" s="236"/>
      <c r="CT175" s="236"/>
      <c r="CU175" s="236"/>
      <c r="CV175" s="236"/>
      <c r="CW175" s="236"/>
      <c r="CX175" s="236"/>
      <c r="CY175" s="236"/>
      <c r="CZ175" s="236"/>
      <c r="DA175" s="236"/>
      <c r="DB175" s="236"/>
      <c r="DC175" s="236"/>
      <c r="DD175" s="236"/>
      <c r="DE175" s="236"/>
      <c r="DF175" s="236"/>
      <c r="DG175" s="236"/>
      <c r="DH175" s="236"/>
      <c r="DI175" s="236"/>
      <c r="DJ175" s="236"/>
      <c r="DK175" s="236"/>
      <c r="DL175" s="236"/>
      <c r="DM175" s="236"/>
      <c r="DN175" s="236"/>
      <c r="DO175" s="236"/>
      <c r="DP175" s="236"/>
      <c r="DQ175" s="236"/>
      <c r="DR175" s="236"/>
      <c r="DS175" s="236"/>
      <c r="DT175" s="236"/>
      <c r="DU175" s="236"/>
      <c r="DV175" s="236"/>
      <c r="DW175" s="236"/>
      <c r="DX175" s="236"/>
      <c r="DY175" s="236"/>
      <c r="DZ175" s="236"/>
      <c r="EA175" s="236"/>
      <c r="EB175" s="236"/>
      <c r="EC175" s="236"/>
      <c r="ED175" s="236"/>
      <c r="EE175" s="236"/>
      <c r="EF175" s="236"/>
      <c r="EG175" s="236"/>
      <c r="EH175" s="236"/>
      <c r="EI175" s="236"/>
      <c r="EJ175" s="236"/>
      <c r="EK175" s="236"/>
      <c r="EL175" s="236"/>
      <c r="EM175" s="236"/>
      <c r="EN175" s="236"/>
      <c r="EO175" s="236"/>
      <c r="EP175" s="236"/>
      <c r="EQ175" s="236"/>
      <c r="ER175" s="236"/>
      <c r="ES175" s="236"/>
      <c r="ET175" s="236"/>
      <c r="EU175" s="236"/>
      <c r="EV175" s="236"/>
      <c r="EW175" s="236"/>
      <c r="EX175" s="236"/>
      <c r="EY175" s="236"/>
      <c r="EZ175" s="236"/>
      <c r="FA175" s="236"/>
      <c r="FB175" s="236"/>
      <c r="FC175" s="236"/>
      <c r="FD175" s="236"/>
      <c r="FE175" s="236"/>
      <c r="FF175" s="236"/>
      <c r="FG175" s="236"/>
      <c r="FH175" s="236"/>
      <c r="FI175" s="236"/>
      <c r="FJ175" s="236"/>
      <c r="FK175" s="236"/>
      <c r="FL175" s="236"/>
      <c r="FM175" s="236"/>
      <c r="FN175" s="236"/>
      <c r="FO175" s="236"/>
      <c r="FP175" s="236"/>
      <c r="FQ175" s="236"/>
      <c r="FR175" s="236"/>
      <c r="FS175" s="236"/>
      <c r="FT175" s="236"/>
      <c r="FU175" s="236"/>
      <c r="FV175" s="236"/>
      <c r="FW175" s="236"/>
      <c r="FX175" s="236"/>
      <c r="FY175" s="236"/>
      <c r="FZ175" s="236"/>
      <c r="GA175" s="236"/>
      <c r="GB175" s="236"/>
      <c r="GC175" s="236"/>
      <c r="GD175" s="236"/>
      <c r="GE175" s="236"/>
      <c r="GF175" s="236"/>
      <c r="GG175" s="236"/>
      <c r="GH175" s="236"/>
      <c r="GI175" s="236"/>
      <c r="GJ175" s="236"/>
      <c r="GK175" s="236"/>
      <c r="GL175" s="236"/>
      <c r="GM175" s="236"/>
      <c r="GN175" s="236"/>
      <c r="GO175" s="236"/>
      <c r="GP175" s="236"/>
      <c r="GQ175" s="236"/>
      <c r="GR175" s="236"/>
      <c r="GS175" s="236"/>
      <c r="GT175" s="236"/>
      <c r="GU175" s="236"/>
      <c r="GV175" s="236"/>
      <c r="GW175" s="236"/>
      <c r="GX175" s="236"/>
      <c r="GY175" s="236"/>
      <c r="GZ175" s="236"/>
      <c r="HA175" s="236"/>
      <c r="HB175" s="236"/>
      <c r="HC175" s="236"/>
      <c r="HD175" s="236"/>
      <c r="HE175" s="236"/>
      <c r="HF175" s="236"/>
      <c r="HG175" s="236"/>
      <c r="HH175" s="236"/>
      <c r="HI175" s="236"/>
      <c r="HJ175" s="236"/>
      <c r="HK175" s="236"/>
      <c r="HL175" s="236"/>
      <c r="HM175" s="236"/>
      <c r="HN175" s="236"/>
      <c r="HO175" s="236"/>
      <c r="HP175" s="236"/>
      <c r="HQ175" s="236"/>
      <c r="HR175" s="236"/>
      <c r="HS175" s="236"/>
      <c r="HT175" s="236"/>
      <c r="HU175" s="236"/>
      <c r="HV175" s="236"/>
      <c r="HW175" s="236"/>
      <c r="HX175" s="236"/>
      <c r="HY175" s="236"/>
      <c r="HZ175" s="236"/>
      <c r="IA175" s="236"/>
      <c r="IB175" s="236"/>
      <c r="IC175" s="236"/>
      <c r="ID175" s="236"/>
      <c r="IE175" s="236"/>
      <c r="IF175" s="236"/>
      <c r="IG175" s="236"/>
      <c r="IH175" s="236"/>
      <c r="II175" s="236"/>
      <c r="IJ175" s="236"/>
      <c r="IK175" s="236"/>
      <c r="IL175" s="236"/>
      <c r="IM175" s="236"/>
      <c r="IN175" s="236"/>
      <c r="IO175" s="236"/>
      <c r="IP175" s="236"/>
      <c r="IQ175" s="236"/>
      <c r="IR175" s="236"/>
      <c r="IS175" s="236"/>
      <c r="IT175" s="236"/>
      <c r="IU175" s="236"/>
      <c r="IV175" s="236"/>
      <c r="IW175" s="236"/>
    </row>
    <row r="176" spans="1:257" hidden="1" x14ac:dyDescent="0.25">
      <c r="A176" s="567"/>
      <c r="B176" s="569"/>
      <c r="C176" s="568"/>
      <c r="D176" s="568"/>
      <c r="E176" s="568"/>
      <c r="F176" s="568"/>
      <c r="G176" s="568"/>
      <c r="H176" s="10"/>
      <c r="I176" s="226">
        <v>0</v>
      </c>
      <c r="J176" s="236"/>
      <c r="K176" s="287"/>
      <c r="L176" s="269"/>
      <c r="M176" s="269"/>
      <c r="N176" s="236"/>
      <c r="O176" s="236"/>
      <c r="P176" s="236"/>
      <c r="Q176" s="236"/>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c r="AS176" s="236"/>
      <c r="AT176" s="236"/>
      <c r="AU176" s="236"/>
      <c r="AV176" s="236"/>
      <c r="AW176" s="236"/>
      <c r="AX176" s="236"/>
      <c r="AY176" s="236"/>
      <c r="AZ176" s="236"/>
      <c r="BA176" s="236"/>
      <c r="BB176" s="236"/>
      <c r="BC176" s="236"/>
      <c r="BD176" s="236"/>
      <c r="BE176" s="236"/>
      <c r="BF176" s="236"/>
      <c r="BG176" s="236"/>
      <c r="BH176" s="236"/>
      <c r="BI176" s="236"/>
      <c r="BJ176" s="236"/>
      <c r="BK176" s="236"/>
      <c r="BL176" s="236"/>
      <c r="BM176" s="236"/>
      <c r="BN176" s="236"/>
      <c r="BO176" s="236"/>
      <c r="BP176" s="236"/>
      <c r="BQ176" s="236"/>
      <c r="BR176" s="236"/>
      <c r="BS176" s="236"/>
      <c r="BT176" s="236"/>
      <c r="BU176" s="236"/>
      <c r="BV176" s="236"/>
      <c r="BW176" s="236"/>
      <c r="BX176" s="236"/>
      <c r="BY176" s="236"/>
      <c r="BZ176" s="236"/>
      <c r="CA176" s="236"/>
      <c r="CB176" s="236"/>
      <c r="CC176" s="236"/>
      <c r="CD176" s="236"/>
      <c r="CE176" s="236"/>
      <c r="CF176" s="236"/>
      <c r="CG176" s="236"/>
      <c r="CH176" s="236"/>
      <c r="CI176" s="236"/>
      <c r="CJ176" s="236"/>
      <c r="CK176" s="236"/>
      <c r="CL176" s="236"/>
      <c r="CM176" s="236"/>
      <c r="CN176" s="236"/>
      <c r="CO176" s="236"/>
      <c r="CP176" s="236"/>
      <c r="CQ176" s="236"/>
      <c r="CR176" s="236"/>
      <c r="CS176" s="236"/>
      <c r="CT176" s="236"/>
      <c r="CU176" s="236"/>
      <c r="CV176" s="236"/>
      <c r="CW176" s="236"/>
      <c r="CX176" s="236"/>
      <c r="CY176" s="236"/>
      <c r="CZ176" s="236"/>
      <c r="DA176" s="236"/>
      <c r="DB176" s="236"/>
      <c r="DC176" s="236"/>
      <c r="DD176" s="236"/>
      <c r="DE176" s="236"/>
      <c r="DF176" s="236"/>
      <c r="DG176" s="236"/>
      <c r="DH176" s="236"/>
      <c r="DI176" s="236"/>
      <c r="DJ176" s="236"/>
      <c r="DK176" s="236"/>
      <c r="DL176" s="236"/>
      <c r="DM176" s="236"/>
      <c r="DN176" s="236"/>
      <c r="DO176" s="236"/>
      <c r="DP176" s="236"/>
      <c r="DQ176" s="236"/>
      <c r="DR176" s="236"/>
      <c r="DS176" s="236"/>
      <c r="DT176" s="236"/>
      <c r="DU176" s="236"/>
      <c r="DV176" s="236"/>
      <c r="DW176" s="236"/>
      <c r="DX176" s="236"/>
      <c r="DY176" s="236"/>
      <c r="DZ176" s="236"/>
      <c r="EA176" s="236"/>
      <c r="EB176" s="236"/>
      <c r="EC176" s="236"/>
      <c r="ED176" s="236"/>
      <c r="EE176" s="236"/>
      <c r="EF176" s="236"/>
      <c r="EG176" s="236"/>
      <c r="EH176" s="236"/>
      <c r="EI176" s="236"/>
      <c r="EJ176" s="236"/>
      <c r="EK176" s="236"/>
      <c r="EL176" s="236"/>
      <c r="EM176" s="236"/>
      <c r="EN176" s="236"/>
      <c r="EO176" s="236"/>
      <c r="EP176" s="236"/>
      <c r="EQ176" s="236"/>
      <c r="ER176" s="236"/>
      <c r="ES176" s="236"/>
      <c r="ET176" s="236"/>
      <c r="EU176" s="236"/>
      <c r="EV176" s="236"/>
      <c r="EW176" s="236"/>
      <c r="EX176" s="236"/>
      <c r="EY176" s="236"/>
      <c r="EZ176" s="236"/>
      <c r="FA176" s="236"/>
      <c r="FB176" s="236"/>
      <c r="FC176" s="236"/>
      <c r="FD176" s="236"/>
      <c r="FE176" s="236"/>
      <c r="FF176" s="236"/>
      <c r="FG176" s="236"/>
      <c r="FH176" s="236"/>
      <c r="FI176" s="236"/>
      <c r="FJ176" s="236"/>
      <c r="FK176" s="236"/>
      <c r="FL176" s="236"/>
      <c r="FM176" s="236"/>
      <c r="FN176" s="236"/>
      <c r="FO176" s="236"/>
      <c r="FP176" s="236"/>
      <c r="FQ176" s="236"/>
      <c r="FR176" s="236"/>
      <c r="FS176" s="236"/>
      <c r="FT176" s="236"/>
      <c r="FU176" s="236"/>
      <c r="FV176" s="236"/>
      <c r="FW176" s="236"/>
      <c r="FX176" s="236"/>
      <c r="FY176" s="236"/>
      <c r="FZ176" s="236"/>
      <c r="GA176" s="236"/>
      <c r="GB176" s="236"/>
      <c r="GC176" s="236"/>
      <c r="GD176" s="236"/>
      <c r="GE176" s="236"/>
      <c r="GF176" s="236"/>
      <c r="GG176" s="236"/>
      <c r="GH176" s="236"/>
      <c r="GI176" s="236"/>
      <c r="GJ176" s="236"/>
      <c r="GK176" s="236"/>
      <c r="GL176" s="236"/>
      <c r="GM176" s="236"/>
      <c r="GN176" s="236"/>
      <c r="GO176" s="236"/>
      <c r="GP176" s="236"/>
      <c r="GQ176" s="236"/>
      <c r="GR176" s="236"/>
      <c r="GS176" s="236"/>
      <c r="GT176" s="236"/>
      <c r="GU176" s="236"/>
      <c r="GV176" s="236"/>
      <c r="GW176" s="236"/>
      <c r="GX176" s="236"/>
      <c r="GY176" s="236"/>
      <c r="GZ176" s="236"/>
      <c r="HA176" s="236"/>
      <c r="HB176" s="236"/>
      <c r="HC176" s="236"/>
      <c r="HD176" s="236"/>
      <c r="HE176" s="236"/>
      <c r="HF176" s="236"/>
      <c r="HG176" s="236"/>
      <c r="HH176" s="236"/>
      <c r="HI176" s="236"/>
      <c r="HJ176" s="236"/>
      <c r="HK176" s="236"/>
      <c r="HL176" s="236"/>
      <c r="HM176" s="236"/>
      <c r="HN176" s="236"/>
      <c r="HO176" s="236"/>
      <c r="HP176" s="236"/>
      <c r="HQ176" s="236"/>
      <c r="HR176" s="236"/>
      <c r="HS176" s="236"/>
      <c r="HT176" s="236"/>
      <c r="HU176" s="236"/>
      <c r="HV176" s="236"/>
      <c r="HW176" s="236"/>
      <c r="HX176" s="236"/>
      <c r="HY176" s="236"/>
      <c r="HZ176" s="236"/>
      <c r="IA176" s="236"/>
      <c r="IB176" s="236"/>
      <c r="IC176" s="236"/>
      <c r="ID176" s="236"/>
      <c r="IE176" s="236"/>
      <c r="IF176" s="236"/>
      <c r="IG176" s="236"/>
      <c r="IH176" s="236"/>
      <c r="II176" s="236"/>
      <c r="IJ176" s="236"/>
      <c r="IK176" s="236"/>
      <c r="IL176" s="236"/>
      <c r="IM176" s="236"/>
      <c r="IN176" s="236"/>
      <c r="IO176" s="236"/>
      <c r="IP176" s="236"/>
      <c r="IQ176" s="236"/>
      <c r="IR176" s="236"/>
      <c r="IS176" s="236"/>
      <c r="IT176" s="236"/>
      <c r="IU176" s="236"/>
      <c r="IV176" s="236"/>
      <c r="IW176" s="236"/>
    </row>
    <row r="177" spans="1:257" hidden="1" x14ac:dyDescent="0.25">
      <c r="A177" s="567"/>
      <c r="B177" s="569"/>
      <c r="C177" s="568"/>
      <c r="D177" s="568"/>
      <c r="E177" s="568"/>
      <c r="F177" s="568"/>
      <c r="G177" s="568"/>
      <c r="H177" s="10"/>
      <c r="I177" s="226">
        <v>0</v>
      </c>
      <c r="J177" s="236"/>
      <c r="K177" s="287"/>
      <c r="L177" s="269"/>
      <c r="M177" s="269"/>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6"/>
      <c r="AI177" s="236"/>
      <c r="AJ177" s="236"/>
      <c r="AK177" s="236"/>
      <c r="AL177" s="236"/>
      <c r="AM177" s="236"/>
      <c r="AN177" s="236"/>
      <c r="AO177" s="236"/>
      <c r="AP177" s="236"/>
      <c r="AQ177" s="236"/>
      <c r="AR177" s="236"/>
      <c r="AS177" s="236"/>
      <c r="AT177" s="236"/>
      <c r="AU177" s="236"/>
      <c r="AV177" s="236"/>
      <c r="AW177" s="236"/>
      <c r="AX177" s="236"/>
      <c r="AY177" s="236"/>
      <c r="AZ177" s="236"/>
      <c r="BA177" s="236"/>
      <c r="BB177" s="236"/>
      <c r="BC177" s="236"/>
      <c r="BD177" s="236"/>
      <c r="BE177" s="236"/>
      <c r="BF177" s="236"/>
      <c r="BG177" s="236"/>
      <c r="BH177" s="236"/>
      <c r="BI177" s="236"/>
      <c r="BJ177" s="236"/>
      <c r="BK177" s="236"/>
      <c r="BL177" s="236"/>
      <c r="BM177" s="236"/>
      <c r="BN177" s="236"/>
      <c r="BO177" s="236"/>
      <c r="BP177" s="236"/>
      <c r="BQ177" s="236"/>
      <c r="BR177" s="236"/>
      <c r="BS177" s="236"/>
      <c r="BT177" s="236"/>
      <c r="BU177" s="236"/>
      <c r="BV177" s="236"/>
      <c r="BW177" s="236"/>
      <c r="BX177" s="236"/>
      <c r="BY177" s="236"/>
      <c r="BZ177" s="236"/>
      <c r="CA177" s="236"/>
      <c r="CB177" s="236"/>
      <c r="CC177" s="236"/>
      <c r="CD177" s="236"/>
      <c r="CE177" s="236"/>
      <c r="CF177" s="236"/>
      <c r="CG177" s="236"/>
      <c r="CH177" s="236"/>
      <c r="CI177" s="236"/>
      <c r="CJ177" s="236"/>
      <c r="CK177" s="236"/>
      <c r="CL177" s="236"/>
      <c r="CM177" s="236"/>
      <c r="CN177" s="236"/>
      <c r="CO177" s="236"/>
      <c r="CP177" s="236"/>
      <c r="CQ177" s="236"/>
      <c r="CR177" s="236"/>
      <c r="CS177" s="236"/>
      <c r="CT177" s="236"/>
      <c r="CU177" s="236"/>
      <c r="CV177" s="236"/>
      <c r="CW177" s="236"/>
      <c r="CX177" s="236"/>
      <c r="CY177" s="236"/>
      <c r="CZ177" s="236"/>
      <c r="DA177" s="236"/>
      <c r="DB177" s="236"/>
      <c r="DC177" s="236"/>
      <c r="DD177" s="236"/>
      <c r="DE177" s="236"/>
      <c r="DF177" s="236"/>
      <c r="DG177" s="236"/>
      <c r="DH177" s="236"/>
      <c r="DI177" s="236"/>
      <c r="DJ177" s="236"/>
      <c r="DK177" s="236"/>
      <c r="DL177" s="236"/>
      <c r="DM177" s="236"/>
      <c r="DN177" s="236"/>
      <c r="DO177" s="236"/>
      <c r="DP177" s="236"/>
      <c r="DQ177" s="236"/>
      <c r="DR177" s="236"/>
      <c r="DS177" s="236"/>
      <c r="DT177" s="236"/>
      <c r="DU177" s="236"/>
      <c r="DV177" s="236"/>
      <c r="DW177" s="236"/>
      <c r="DX177" s="236"/>
      <c r="DY177" s="236"/>
      <c r="DZ177" s="236"/>
      <c r="EA177" s="236"/>
      <c r="EB177" s="236"/>
      <c r="EC177" s="236"/>
      <c r="ED177" s="236"/>
      <c r="EE177" s="236"/>
      <c r="EF177" s="236"/>
      <c r="EG177" s="236"/>
      <c r="EH177" s="236"/>
      <c r="EI177" s="236"/>
      <c r="EJ177" s="236"/>
      <c r="EK177" s="236"/>
      <c r="EL177" s="236"/>
      <c r="EM177" s="236"/>
      <c r="EN177" s="236"/>
      <c r="EO177" s="236"/>
      <c r="EP177" s="236"/>
      <c r="EQ177" s="236"/>
      <c r="ER177" s="236"/>
      <c r="ES177" s="236"/>
      <c r="ET177" s="236"/>
      <c r="EU177" s="236"/>
      <c r="EV177" s="236"/>
      <c r="EW177" s="236"/>
      <c r="EX177" s="236"/>
      <c r="EY177" s="236"/>
      <c r="EZ177" s="236"/>
      <c r="FA177" s="236"/>
      <c r="FB177" s="236"/>
      <c r="FC177" s="236"/>
      <c r="FD177" s="236"/>
      <c r="FE177" s="236"/>
      <c r="FF177" s="236"/>
      <c r="FG177" s="236"/>
      <c r="FH177" s="236"/>
      <c r="FI177" s="236"/>
      <c r="FJ177" s="236"/>
      <c r="FK177" s="236"/>
      <c r="FL177" s="236"/>
      <c r="FM177" s="236"/>
      <c r="FN177" s="236"/>
      <c r="FO177" s="236"/>
      <c r="FP177" s="236"/>
      <c r="FQ177" s="236"/>
      <c r="FR177" s="236"/>
      <c r="FS177" s="236"/>
      <c r="FT177" s="236"/>
      <c r="FU177" s="236"/>
      <c r="FV177" s="236"/>
      <c r="FW177" s="236"/>
      <c r="FX177" s="236"/>
      <c r="FY177" s="236"/>
      <c r="FZ177" s="236"/>
      <c r="GA177" s="236"/>
      <c r="GB177" s="236"/>
      <c r="GC177" s="236"/>
      <c r="GD177" s="236"/>
      <c r="GE177" s="236"/>
      <c r="GF177" s="236"/>
      <c r="GG177" s="236"/>
      <c r="GH177" s="236"/>
      <c r="GI177" s="236"/>
      <c r="GJ177" s="236"/>
      <c r="GK177" s="236"/>
      <c r="GL177" s="236"/>
      <c r="GM177" s="236"/>
      <c r="GN177" s="236"/>
      <c r="GO177" s="236"/>
      <c r="GP177" s="236"/>
      <c r="GQ177" s="236"/>
      <c r="GR177" s="236"/>
      <c r="GS177" s="236"/>
      <c r="GT177" s="236"/>
      <c r="GU177" s="236"/>
      <c r="GV177" s="236"/>
      <c r="GW177" s="236"/>
      <c r="GX177" s="236"/>
      <c r="GY177" s="236"/>
      <c r="GZ177" s="236"/>
      <c r="HA177" s="236"/>
      <c r="HB177" s="236"/>
      <c r="HC177" s="236"/>
      <c r="HD177" s="236"/>
      <c r="HE177" s="236"/>
      <c r="HF177" s="236"/>
      <c r="HG177" s="236"/>
      <c r="HH177" s="236"/>
      <c r="HI177" s="236"/>
      <c r="HJ177" s="236"/>
      <c r="HK177" s="236"/>
      <c r="HL177" s="236"/>
      <c r="HM177" s="236"/>
      <c r="HN177" s="236"/>
      <c r="HO177" s="236"/>
      <c r="HP177" s="236"/>
      <c r="HQ177" s="236"/>
      <c r="HR177" s="236"/>
      <c r="HS177" s="236"/>
      <c r="HT177" s="236"/>
      <c r="HU177" s="236"/>
      <c r="HV177" s="236"/>
      <c r="HW177" s="236"/>
      <c r="HX177" s="236"/>
      <c r="HY177" s="236"/>
      <c r="HZ177" s="236"/>
      <c r="IA177" s="236"/>
      <c r="IB177" s="236"/>
      <c r="IC177" s="236"/>
      <c r="ID177" s="236"/>
      <c r="IE177" s="236"/>
      <c r="IF177" s="236"/>
      <c r="IG177" s="236"/>
      <c r="IH177" s="236"/>
      <c r="II177" s="236"/>
      <c r="IJ177" s="236"/>
      <c r="IK177" s="236"/>
      <c r="IL177" s="236"/>
      <c r="IM177" s="236"/>
      <c r="IN177" s="236"/>
      <c r="IO177" s="236"/>
      <c r="IP177" s="236"/>
      <c r="IQ177" s="236"/>
      <c r="IR177" s="236"/>
      <c r="IS177" s="236"/>
      <c r="IT177" s="236"/>
      <c r="IU177" s="236"/>
      <c r="IV177" s="236"/>
      <c r="IW177" s="236"/>
    </row>
    <row r="178" spans="1:257" hidden="1" x14ac:dyDescent="0.25">
      <c r="A178" s="567"/>
      <c r="B178" s="569"/>
      <c r="C178" s="568"/>
      <c r="D178" s="568"/>
      <c r="E178" s="568"/>
      <c r="F178" s="568"/>
      <c r="G178" s="568"/>
      <c r="H178" s="10"/>
      <c r="I178" s="226">
        <v>0</v>
      </c>
      <c r="J178" s="236"/>
      <c r="K178" s="287"/>
      <c r="L178" s="269"/>
      <c r="M178" s="269"/>
      <c r="N178" s="236"/>
      <c r="O178" s="236"/>
      <c r="P178" s="236"/>
      <c r="Q178" s="236"/>
      <c r="R178" s="236"/>
      <c r="S178" s="236"/>
      <c r="T178" s="236"/>
      <c r="U178" s="236"/>
      <c r="V178" s="236"/>
      <c r="W178" s="236"/>
      <c r="X178" s="236"/>
      <c r="Y178" s="236"/>
      <c r="Z178" s="236"/>
      <c r="AA178" s="236"/>
      <c r="AB178" s="236"/>
      <c r="AC178" s="236"/>
      <c r="AD178" s="236"/>
      <c r="AE178" s="236"/>
      <c r="AF178" s="236"/>
      <c r="AG178" s="236"/>
      <c r="AH178" s="236"/>
      <c r="AI178" s="236"/>
      <c r="AJ178" s="236"/>
      <c r="AK178" s="236"/>
      <c r="AL178" s="236"/>
      <c r="AM178" s="236"/>
      <c r="AN178" s="236"/>
      <c r="AO178" s="236"/>
      <c r="AP178" s="236"/>
      <c r="AQ178" s="236"/>
      <c r="AR178" s="236"/>
      <c r="AS178" s="236"/>
      <c r="AT178" s="236"/>
      <c r="AU178" s="236"/>
      <c r="AV178" s="236"/>
      <c r="AW178" s="236"/>
      <c r="AX178" s="236"/>
      <c r="AY178" s="236"/>
      <c r="AZ178" s="236"/>
      <c r="BA178" s="236"/>
      <c r="BB178" s="236"/>
      <c r="BC178" s="236"/>
      <c r="BD178" s="236"/>
      <c r="BE178" s="236"/>
      <c r="BF178" s="236"/>
      <c r="BG178" s="236"/>
      <c r="BH178" s="236"/>
      <c r="BI178" s="236"/>
      <c r="BJ178" s="236"/>
      <c r="BK178" s="236"/>
      <c r="BL178" s="236"/>
      <c r="BM178" s="236"/>
      <c r="BN178" s="236"/>
      <c r="BO178" s="236"/>
      <c r="BP178" s="236"/>
      <c r="BQ178" s="236"/>
      <c r="BR178" s="236"/>
      <c r="BS178" s="236"/>
      <c r="BT178" s="236"/>
      <c r="BU178" s="236"/>
      <c r="BV178" s="236"/>
      <c r="BW178" s="236"/>
      <c r="BX178" s="236"/>
      <c r="BY178" s="236"/>
      <c r="BZ178" s="236"/>
      <c r="CA178" s="236"/>
      <c r="CB178" s="236"/>
      <c r="CC178" s="236"/>
      <c r="CD178" s="236"/>
      <c r="CE178" s="236"/>
      <c r="CF178" s="236"/>
      <c r="CG178" s="236"/>
      <c r="CH178" s="236"/>
      <c r="CI178" s="236"/>
      <c r="CJ178" s="236"/>
      <c r="CK178" s="236"/>
      <c r="CL178" s="236"/>
      <c r="CM178" s="236"/>
      <c r="CN178" s="236"/>
      <c r="CO178" s="236"/>
      <c r="CP178" s="236"/>
      <c r="CQ178" s="236"/>
      <c r="CR178" s="236"/>
      <c r="CS178" s="236"/>
      <c r="CT178" s="236"/>
      <c r="CU178" s="236"/>
      <c r="CV178" s="236"/>
      <c r="CW178" s="236"/>
      <c r="CX178" s="236"/>
      <c r="CY178" s="236"/>
      <c r="CZ178" s="236"/>
      <c r="DA178" s="236"/>
      <c r="DB178" s="236"/>
      <c r="DC178" s="236"/>
      <c r="DD178" s="236"/>
      <c r="DE178" s="236"/>
      <c r="DF178" s="236"/>
      <c r="DG178" s="236"/>
      <c r="DH178" s="236"/>
      <c r="DI178" s="236"/>
      <c r="DJ178" s="236"/>
      <c r="DK178" s="236"/>
      <c r="DL178" s="236"/>
      <c r="DM178" s="236"/>
      <c r="DN178" s="236"/>
      <c r="DO178" s="236"/>
      <c r="DP178" s="236"/>
      <c r="DQ178" s="236"/>
      <c r="DR178" s="236"/>
      <c r="DS178" s="236"/>
      <c r="DT178" s="236"/>
      <c r="DU178" s="236"/>
      <c r="DV178" s="236"/>
      <c r="DW178" s="236"/>
      <c r="DX178" s="236"/>
      <c r="DY178" s="236"/>
      <c r="DZ178" s="236"/>
      <c r="EA178" s="236"/>
      <c r="EB178" s="236"/>
      <c r="EC178" s="236"/>
      <c r="ED178" s="236"/>
      <c r="EE178" s="236"/>
      <c r="EF178" s="236"/>
      <c r="EG178" s="236"/>
      <c r="EH178" s="236"/>
      <c r="EI178" s="236"/>
      <c r="EJ178" s="236"/>
      <c r="EK178" s="236"/>
      <c r="EL178" s="236"/>
      <c r="EM178" s="236"/>
      <c r="EN178" s="236"/>
      <c r="EO178" s="236"/>
      <c r="EP178" s="236"/>
      <c r="EQ178" s="236"/>
      <c r="ER178" s="236"/>
      <c r="ES178" s="236"/>
      <c r="ET178" s="236"/>
      <c r="EU178" s="236"/>
      <c r="EV178" s="236"/>
      <c r="EW178" s="236"/>
      <c r="EX178" s="236"/>
      <c r="EY178" s="236"/>
      <c r="EZ178" s="236"/>
      <c r="FA178" s="236"/>
      <c r="FB178" s="236"/>
      <c r="FC178" s="236"/>
      <c r="FD178" s="236"/>
      <c r="FE178" s="236"/>
      <c r="FF178" s="236"/>
      <c r="FG178" s="236"/>
      <c r="FH178" s="236"/>
      <c r="FI178" s="236"/>
      <c r="FJ178" s="236"/>
      <c r="FK178" s="236"/>
      <c r="FL178" s="236"/>
      <c r="FM178" s="236"/>
      <c r="FN178" s="236"/>
      <c r="FO178" s="236"/>
      <c r="FP178" s="236"/>
      <c r="FQ178" s="236"/>
      <c r="FR178" s="236"/>
      <c r="FS178" s="236"/>
      <c r="FT178" s="236"/>
      <c r="FU178" s="236"/>
      <c r="FV178" s="236"/>
      <c r="FW178" s="236"/>
      <c r="FX178" s="236"/>
      <c r="FY178" s="236"/>
      <c r="FZ178" s="236"/>
      <c r="GA178" s="236"/>
      <c r="GB178" s="236"/>
      <c r="GC178" s="236"/>
      <c r="GD178" s="236"/>
      <c r="GE178" s="236"/>
      <c r="GF178" s="236"/>
      <c r="GG178" s="236"/>
      <c r="GH178" s="236"/>
      <c r="GI178" s="236"/>
      <c r="GJ178" s="236"/>
      <c r="GK178" s="236"/>
      <c r="GL178" s="236"/>
      <c r="GM178" s="236"/>
      <c r="GN178" s="236"/>
      <c r="GO178" s="236"/>
      <c r="GP178" s="236"/>
      <c r="GQ178" s="236"/>
      <c r="GR178" s="236"/>
      <c r="GS178" s="236"/>
      <c r="GT178" s="236"/>
      <c r="GU178" s="236"/>
      <c r="GV178" s="236"/>
      <c r="GW178" s="236"/>
      <c r="GX178" s="236"/>
      <c r="GY178" s="236"/>
      <c r="GZ178" s="236"/>
      <c r="HA178" s="236"/>
      <c r="HB178" s="236"/>
      <c r="HC178" s="236"/>
      <c r="HD178" s="236"/>
      <c r="HE178" s="236"/>
      <c r="HF178" s="236"/>
      <c r="HG178" s="236"/>
      <c r="HH178" s="236"/>
      <c r="HI178" s="236"/>
      <c r="HJ178" s="236"/>
      <c r="HK178" s="236"/>
      <c r="HL178" s="236"/>
      <c r="HM178" s="236"/>
      <c r="HN178" s="236"/>
      <c r="HO178" s="236"/>
      <c r="HP178" s="236"/>
      <c r="HQ178" s="236"/>
      <c r="HR178" s="236"/>
      <c r="HS178" s="236"/>
      <c r="HT178" s="236"/>
      <c r="HU178" s="236"/>
      <c r="HV178" s="236"/>
      <c r="HW178" s="236"/>
      <c r="HX178" s="236"/>
      <c r="HY178" s="236"/>
      <c r="HZ178" s="236"/>
      <c r="IA178" s="236"/>
      <c r="IB178" s="236"/>
      <c r="IC178" s="236"/>
      <c r="ID178" s="236"/>
      <c r="IE178" s="236"/>
      <c r="IF178" s="236"/>
      <c r="IG178" s="236"/>
      <c r="IH178" s="236"/>
      <c r="II178" s="236"/>
      <c r="IJ178" s="236"/>
      <c r="IK178" s="236"/>
      <c r="IL178" s="236"/>
      <c r="IM178" s="236"/>
      <c r="IN178" s="236"/>
      <c r="IO178" s="236"/>
      <c r="IP178" s="236"/>
      <c r="IQ178" s="236"/>
      <c r="IR178" s="236"/>
      <c r="IS178" s="236"/>
      <c r="IT178" s="236"/>
      <c r="IU178" s="236"/>
      <c r="IV178" s="236"/>
      <c r="IW178" s="236"/>
    </row>
    <row r="179" spans="1:257" ht="15" hidden="1" customHeight="1" x14ac:dyDescent="0.25">
      <c r="A179" s="567"/>
      <c r="B179" s="569"/>
      <c r="C179" s="568"/>
      <c r="D179" s="568"/>
      <c r="E179" s="568"/>
      <c r="F179" s="568"/>
      <c r="G179" s="568"/>
      <c r="H179" s="10"/>
      <c r="I179" s="226">
        <v>0</v>
      </c>
      <c r="J179" s="236"/>
      <c r="K179" s="287"/>
      <c r="L179" s="269"/>
      <c r="M179" s="269"/>
      <c r="N179" s="236"/>
      <c r="O179" s="236"/>
      <c r="P179" s="236"/>
      <c r="Q179" s="236"/>
      <c r="R179" s="236"/>
      <c r="S179" s="236"/>
      <c r="T179" s="236"/>
      <c r="U179" s="236"/>
      <c r="V179" s="236"/>
      <c r="W179" s="236"/>
      <c r="X179" s="236"/>
      <c r="Y179" s="236"/>
      <c r="Z179" s="236"/>
      <c r="AA179" s="236"/>
      <c r="AB179" s="236"/>
      <c r="AC179" s="236"/>
      <c r="AD179" s="236"/>
      <c r="AE179" s="236"/>
      <c r="AF179" s="236"/>
      <c r="AG179" s="236"/>
      <c r="AH179" s="236"/>
      <c r="AI179" s="236"/>
      <c r="AJ179" s="236"/>
      <c r="AK179" s="236"/>
      <c r="AL179" s="236"/>
      <c r="AM179" s="236"/>
      <c r="AN179" s="236"/>
      <c r="AO179" s="236"/>
      <c r="AP179" s="236"/>
      <c r="AQ179" s="236"/>
      <c r="AR179" s="236"/>
      <c r="AS179" s="236"/>
      <c r="AT179" s="236"/>
      <c r="AU179" s="236"/>
      <c r="AV179" s="236"/>
      <c r="AW179" s="236"/>
      <c r="AX179" s="236"/>
      <c r="AY179" s="236"/>
      <c r="AZ179" s="236"/>
      <c r="BA179" s="236"/>
      <c r="BB179" s="236"/>
      <c r="BC179" s="236"/>
      <c r="BD179" s="236"/>
      <c r="BE179" s="236"/>
      <c r="BF179" s="236"/>
      <c r="BG179" s="236"/>
      <c r="BH179" s="236"/>
      <c r="BI179" s="236"/>
      <c r="BJ179" s="236"/>
      <c r="BK179" s="236"/>
      <c r="BL179" s="236"/>
      <c r="BM179" s="236"/>
      <c r="BN179" s="236"/>
      <c r="BO179" s="236"/>
      <c r="BP179" s="236"/>
      <c r="BQ179" s="236"/>
      <c r="BR179" s="236"/>
      <c r="BS179" s="236"/>
      <c r="BT179" s="236"/>
      <c r="BU179" s="236"/>
      <c r="BV179" s="236"/>
      <c r="BW179" s="236"/>
      <c r="BX179" s="236"/>
      <c r="BY179" s="236"/>
      <c r="BZ179" s="236"/>
      <c r="CA179" s="236"/>
      <c r="CB179" s="236"/>
      <c r="CC179" s="236"/>
      <c r="CD179" s="236"/>
      <c r="CE179" s="236"/>
      <c r="CF179" s="236"/>
      <c r="CG179" s="236"/>
      <c r="CH179" s="236"/>
      <c r="CI179" s="236"/>
      <c r="CJ179" s="236"/>
      <c r="CK179" s="236"/>
      <c r="CL179" s="236"/>
      <c r="CM179" s="236"/>
      <c r="CN179" s="236"/>
      <c r="CO179" s="236"/>
      <c r="CP179" s="236"/>
      <c r="CQ179" s="236"/>
      <c r="CR179" s="236"/>
      <c r="CS179" s="236"/>
      <c r="CT179" s="236"/>
      <c r="CU179" s="236"/>
      <c r="CV179" s="236"/>
      <c r="CW179" s="236"/>
      <c r="CX179" s="236"/>
      <c r="CY179" s="236"/>
      <c r="CZ179" s="236"/>
      <c r="DA179" s="236"/>
      <c r="DB179" s="236"/>
      <c r="DC179" s="236"/>
      <c r="DD179" s="236"/>
      <c r="DE179" s="236"/>
      <c r="DF179" s="236"/>
      <c r="DG179" s="236"/>
      <c r="DH179" s="236"/>
      <c r="DI179" s="236"/>
      <c r="DJ179" s="236"/>
      <c r="DK179" s="236"/>
      <c r="DL179" s="236"/>
      <c r="DM179" s="236"/>
      <c r="DN179" s="236"/>
      <c r="DO179" s="236"/>
      <c r="DP179" s="236"/>
      <c r="DQ179" s="236"/>
      <c r="DR179" s="236"/>
      <c r="DS179" s="236"/>
      <c r="DT179" s="236"/>
      <c r="DU179" s="236"/>
      <c r="DV179" s="236"/>
      <c r="DW179" s="236"/>
      <c r="DX179" s="236"/>
      <c r="DY179" s="236"/>
      <c r="DZ179" s="236"/>
      <c r="EA179" s="236"/>
      <c r="EB179" s="236"/>
      <c r="EC179" s="236"/>
      <c r="ED179" s="236"/>
      <c r="EE179" s="236"/>
      <c r="EF179" s="236"/>
      <c r="EG179" s="236"/>
      <c r="EH179" s="236"/>
      <c r="EI179" s="236"/>
      <c r="EJ179" s="236"/>
      <c r="EK179" s="236"/>
      <c r="EL179" s="236"/>
      <c r="EM179" s="236"/>
      <c r="EN179" s="236"/>
      <c r="EO179" s="236"/>
      <c r="EP179" s="236"/>
      <c r="EQ179" s="236"/>
      <c r="ER179" s="236"/>
      <c r="ES179" s="236"/>
      <c r="ET179" s="236"/>
      <c r="EU179" s="236"/>
      <c r="EV179" s="236"/>
      <c r="EW179" s="236"/>
      <c r="EX179" s="236"/>
      <c r="EY179" s="236"/>
      <c r="EZ179" s="236"/>
      <c r="FA179" s="236"/>
      <c r="FB179" s="236"/>
      <c r="FC179" s="236"/>
      <c r="FD179" s="236"/>
      <c r="FE179" s="236"/>
      <c r="FF179" s="236"/>
      <c r="FG179" s="236"/>
      <c r="FH179" s="236"/>
      <c r="FI179" s="236"/>
      <c r="FJ179" s="236"/>
      <c r="FK179" s="236"/>
      <c r="FL179" s="236"/>
      <c r="FM179" s="236"/>
      <c r="FN179" s="236"/>
      <c r="FO179" s="236"/>
      <c r="FP179" s="236"/>
      <c r="FQ179" s="236"/>
      <c r="FR179" s="236"/>
      <c r="FS179" s="236"/>
      <c r="FT179" s="236"/>
      <c r="FU179" s="236"/>
      <c r="FV179" s="236"/>
      <c r="FW179" s="236"/>
      <c r="FX179" s="236"/>
      <c r="FY179" s="236"/>
      <c r="FZ179" s="236"/>
      <c r="GA179" s="236"/>
      <c r="GB179" s="236"/>
      <c r="GC179" s="236"/>
      <c r="GD179" s="236"/>
      <c r="GE179" s="236"/>
      <c r="GF179" s="236"/>
      <c r="GG179" s="236"/>
      <c r="GH179" s="236"/>
      <c r="GI179" s="236"/>
      <c r="GJ179" s="236"/>
      <c r="GK179" s="236"/>
      <c r="GL179" s="236"/>
      <c r="GM179" s="236"/>
      <c r="GN179" s="236"/>
      <c r="GO179" s="236"/>
      <c r="GP179" s="236"/>
      <c r="GQ179" s="236"/>
      <c r="GR179" s="236"/>
      <c r="GS179" s="236"/>
      <c r="GT179" s="236"/>
      <c r="GU179" s="236"/>
      <c r="GV179" s="236"/>
      <c r="GW179" s="236"/>
      <c r="GX179" s="236"/>
      <c r="GY179" s="236"/>
      <c r="GZ179" s="236"/>
      <c r="HA179" s="236"/>
      <c r="HB179" s="236"/>
      <c r="HC179" s="236"/>
      <c r="HD179" s="236"/>
      <c r="HE179" s="236"/>
      <c r="HF179" s="236"/>
      <c r="HG179" s="236"/>
      <c r="HH179" s="236"/>
      <c r="HI179" s="236"/>
      <c r="HJ179" s="236"/>
      <c r="HK179" s="236"/>
      <c r="HL179" s="236"/>
      <c r="HM179" s="236"/>
      <c r="HN179" s="236"/>
      <c r="HO179" s="236"/>
      <c r="HP179" s="236"/>
      <c r="HQ179" s="236"/>
      <c r="HR179" s="236"/>
      <c r="HS179" s="236"/>
      <c r="HT179" s="236"/>
      <c r="HU179" s="236"/>
      <c r="HV179" s="236"/>
      <c r="HW179" s="236"/>
      <c r="HX179" s="236"/>
      <c r="HY179" s="236"/>
      <c r="HZ179" s="236"/>
      <c r="IA179" s="236"/>
      <c r="IB179" s="236"/>
      <c r="IC179" s="236"/>
      <c r="ID179" s="236"/>
      <c r="IE179" s="236"/>
      <c r="IF179" s="236"/>
      <c r="IG179" s="236"/>
      <c r="IH179" s="236"/>
      <c r="II179" s="236"/>
      <c r="IJ179" s="236"/>
      <c r="IK179" s="236"/>
      <c r="IL179" s="236"/>
      <c r="IM179" s="236"/>
      <c r="IN179" s="236"/>
      <c r="IO179" s="236"/>
      <c r="IP179" s="236"/>
      <c r="IQ179" s="236"/>
      <c r="IR179" s="236"/>
      <c r="IS179" s="236"/>
      <c r="IT179" s="236"/>
      <c r="IU179" s="236"/>
      <c r="IV179" s="236"/>
      <c r="IW179" s="236"/>
    </row>
    <row r="180" spans="1:257" hidden="1" x14ac:dyDescent="0.25">
      <c r="A180" s="567"/>
      <c r="B180" s="569"/>
      <c r="C180" s="568"/>
      <c r="D180" s="568"/>
      <c r="E180" s="568"/>
      <c r="F180" s="568"/>
      <c r="G180" s="568"/>
      <c r="H180" s="8"/>
      <c r="I180" s="226">
        <v>0</v>
      </c>
      <c r="J180" s="236"/>
    </row>
    <row r="181" spans="1:257" ht="15" hidden="1" customHeight="1" x14ac:dyDescent="0.25">
      <c r="A181" s="567"/>
      <c r="B181" s="569"/>
      <c r="C181" s="568"/>
      <c r="D181" s="568"/>
      <c r="E181" s="568"/>
      <c r="F181" s="568"/>
      <c r="G181" s="568"/>
      <c r="H181" s="8"/>
      <c r="I181" s="226">
        <v>0</v>
      </c>
      <c r="J181" s="236"/>
    </row>
    <row r="182" spans="1:257" ht="15" hidden="1" customHeight="1" x14ac:dyDescent="0.25">
      <c r="A182" s="567"/>
      <c r="B182" s="569"/>
      <c r="C182" s="568"/>
      <c r="D182" s="568"/>
      <c r="E182" s="568"/>
      <c r="F182" s="568"/>
      <c r="G182" s="568"/>
      <c r="H182" s="8"/>
      <c r="I182" s="226">
        <v>0</v>
      </c>
      <c r="J182" s="236"/>
    </row>
    <row r="183" spans="1:257" ht="15" hidden="1" customHeight="1" x14ac:dyDescent="0.25">
      <c r="A183" s="567"/>
      <c r="B183" s="569"/>
      <c r="C183" s="568"/>
      <c r="D183" s="568"/>
      <c r="E183" s="568"/>
      <c r="F183" s="568"/>
      <c r="G183" s="568"/>
      <c r="H183" s="8"/>
      <c r="I183" s="226">
        <v>0</v>
      </c>
      <c r="J183" s="236"/>
    </row>
    <row r="184" spans="1:257" hidden="1" x14ac:dyDescent="0.25">
      <c r="A184" s="661"/>
      <c r="B184" s="662"/>
      <c r="C184" s="663"/>
      <c r="D184" s="663"/>
      <c r="E184" s="663"/>
      <c r="F184" s="663"/>
      <c r="G184" s="663"/>
      <c r="H184" s="8"/>
      <c r="I184" s="226">
        <v>0</v>
      </c>
      <c r="J184" s="236"/>
    </row>
    <row r="185" spans="1:257" ht="14.75" customHeight="1" x14ac:dyDescent="0.25">
      <c r="A185" s="664" t="s">
        <v>63</v>
      </c>
      <c r="B185" s="665"/>
      <c r="C185" s="665"/>
      <c r="D185" s="665"/>
      <c r="E185" s="665"/>
      <c r="F185" s="665"/>
      <c r="G185" s="665"/>
      <c r="H185" s="665"/>
      <c r="I185" s="666"/>
      <c r="J185" s="236"/>
    </row>
    <row r="186" spans="1:257" ht="30.15" customHeight="1" thickBot="1" x14ac:dyDescent="0.3">
      <c r="A186" s="632"/>
      <c r="B186" s="633"/>
      <c r="C186" s="633"/>
      <c r="D186" s="633"/>
      <c r="E186" s="633"/>
      <c r="F186" s="633"/>
      <c r="G186" s="633"/>
      <c r="H186" s="633"/>
      <c r="I186" s="634"/>
      <c r="J186" s="236"/>
    </row>
    <row r="187" spans="1:257" ht="16" thickBot="1" x14ac:dyDescent="0.3">
      <c r="J187" s="236"/>
    </row>
    <row r="188" spans="1:257" ht="18.5" thickBot="1" x14ac:dyDescent="0.3">
      <c r="A188" s="652" t="s">
        <v>53</v>
      </c>
      <c r="B188" s="653"/>
      <c r="C188" s="653"/>
      <c r="D188" s="653"/>
      <c r="E188" s="653"/>
      <c r="F188" s="653"/>
      <c r="G188" s="654"/>
      <c r="H188" s="294"/>
      <c r="I188" s="295">
        <f>I3+I58+I91+I127+I141+I153</f>
        <v>18176.36</v>
      </c>
      <c r="J188" s="236"/>
    </row>
    <row r="189" spans="1:257" ht="16" thickBot="1" x14ac:dyDescent="0.3">
      <c r="A189" s="296"/>
      <c r="B189" s="296"/>
      <c r="C189" s="297"/>
      <c r="D189" s="298"/>
      <c r="E189" s="298"/>
      <c r="F189" s="299"/>
      <c r="G189" s="298"/>
      <c r="H189" s="298"/>
      <c r="I189" s="300"/>
      <c r="J189" s="301"/>
    </row>
    <row r="190" spans="1:257" ht="18" x14ac:dyDescent="0.25">
      <c r="A190" s="655" t="s">
        <v>38</v>
      </c>
      <c r="B190" s="656"/>
      <c r="C190" s="656"/>
      <c r="D190" s="656"/>
      <c r="E190" s="656"/>
      <c r="F190" s="656"/>
      <c r="G190" s="241" t="s">
        <v>50</v>
      </c>
      <c r="H190" s="283"/>
      <c r="I190" s="228">
        <f>I188*10%</f>
        <v>1817.6360000000002</v>
      </c>
      <c r="J190" s="277" t="s">
        <v>45</v>
      </c>
    </row>
    <row r="191" spans="1:257" ht="69.5" customHeight="1" x14ac:dyDescent="0.25">
      <c r="A191" s="570" t="s">
        <v>258</v>
      </c>
      <c r="B191" s="571"/>
      <c r="C191" s="571"/>
      <c r="D191" s="571"/>
      <c r="E191" s="571"/>
      <c r="F191" s="571"/>
      <c r="G191" s="571"/>
      <c r="H191" s="571"/>
      <c r="I191" s="572"/>
      <c r="J191" s="302" t="str">
        <f>IF('Do not delete - for ADSD use'!A41=3,"This is a fixed-fee proposal. This section does not apply. Enter zero and input admin expenses in the categories above.","")</f>
        <v/>
      </c>
    </row>
    <row r="192" spans="1:257" x14ac:dyDescent="0.25">
      <c r="A192" s="267"/>
      <c r="B192" s="237"/>
      <c r="C192" s="223"/>
      <c r="D192" s="303"/>
      <c r="E192" s="303"/>
      <c r="F192" s="303"/>
      <c r="G192" s="303"/>
      <c r="H192" s="303"/>
      <c r="I192" s="304"/>
    </row>
    <row r="193" spans="1:10" x14ac:dyDescent="0.25">
      <c r="A193" s="579" t="s">
        <v>256</v>
      </c>
      <c r="B193" s="580"/>
      <c r="C193" s="580"/>
      <c r="D193" s="580"/>
      <c r="E193" s="580"/>
      <c r="F193" s="580"/>
      <c r="G193" s="580"/>
      <c r="H193" s="305"/>
      <c r="I193" s="306" t="s">
        <v>52</v>
      </c>
    </row>
    <row r="194" spans="1:10" ht="15" customHeight="1" x14ac:dyDescent="0.25">
      <c r="A194" s="365" t="s">
        <v>147</v>
      </c>
      <c r="B194" s="551" t="s">
        <v>260</v>
      </c>
      <c r="C194" s="551"/>
      <c r="D194" s="551"/>
      <c r="E194" s="551"/>
      <c r="F194" s="551"/>
      <c r="G194" s="551"/>
      <c r="H194" s="305"/>
      <c r="I194" s="12">
        <v>0</v>
      </c>
      <c r="J194" s="548" t="str">
        <f>IF(I190="",(IF(SUM(I194:I196)=0,"","Enter funding associated with this 
rate in the yellow cell above.")),"")</f>
        <v/>
      </c>
    </row>
    <row r="195" spans="1:10" ht="15" customHeight="1" x14ac:dyDescent="0.25">
      <c r="A195" s="365" t="s">
        <v>150</v>
      </c>
      <c r="B195" s="551" t="s">
        <v>261</v>
      </c>
      <c r="C195" s="551"/>
      <c r="D195" s="551"/>
      <c r="E195" s="551"/>
      <c r="F195" s="551"/>
      <c r="G195" s="551"/>
      <c r="H195" s="11"/>
      <c r="I195" s="12">
        <v>0.1</v>
      </c>
      <c r="J195" s="548"/>
    </row>
    <row r="196" spans="1:10" ht="15" customHeight="1" x14ac:dyDescent="0.25">
      <c r="A196" s="365" t="s">
        <v>152</v>
      </c>
      <c r="B196" s="551" t="s">
        <v>255</v>
      </c>
      <c r="C196" s="551"/>
      <c r="D196" s="551"/>
      <c r="E196" s="551"/>
      <c r="F196" s="551"/>
      <c r="G196" s="551"/>
      <c r="H196" s="308"/>
      <c r="I196" s="363">
        <v>0</v>
      </c>
      <c r="J196" s="548"/>
    </row>
    <row r="197" spans="1:10" ht="18.75" customHeight="1" x14ac:dyDescent="0.25">
      <c r="A197" s="364"/>
      <c r="B197" s="552"/>
      <c r="C197" s="551"/>
      <c r="D197" s="551"/>
      <c r="E197" s="551"/>
      <c r="F197" s="551"/>
      <c r="G197" s="551"/>
      <c r="H197" s="308"/>
      <c r="I197" s="366"/>
    </row>
    <row r="198" spans="1:10" ht="15" customHeight="1" thickBot="1" x14ac:dyDescent="0.3">
      <c r="A198" s="367"/>
      <c r="B198" s="368" t="s">
        <v>254</v>
      </c>
      <c r="C198" s="553"/>
      <c r="D198" s="553"/>
      <c r="E198" s="553"/>
      <c r="F198" s="553"/>
      <c r="G198" s="553"/>
      <c r="H198" s="553"/>
      <c r="I198" s="554"/>
    </row>
    <row r="199" spans="1:10" ht="16" thickBot="1" x14ac:dyDescent="0.3">
      <c r="A199" s="307"/>
      <c r="B199" s="307"/>
      <c r="C199" s="307"/>
      <c r="D199" s="307"/>
      <c r="E199" s="307"/>
      <c r="F199" s="307"/>
      <c r="G199" s="307"/>
      <c r="H199" s="308"/>
      <c r="I199" s="309"/>
    </row>
    <row r="200" spans="1:10" ht="18.5" thickBot="1" x14ac:dyDescent="0.3">
      <c r="A200" s="555" t="s">
        <v>54</v>
      </c>
      <c r="B200" s="556"/>
      <c r="C200" s="556"/>
      <c r="D200" s="310"/>
      <c r="E200" s="310"/>
      <c r="F200" s="311"/>
      <c r="G200" s="310"/>
      <c r="H200" s="310"/>
      <c r="I200" s="312">
        <f>I188+I190</f>
        <v>19993.995999999999</v>
      </c>
    </row>
    <row r="201" spans="1:10" x14ac:dyDescent="0.25">
      <c r="C201" s="313"/>
      <c r="D201" s="313"/>
      <c r="E201" s="313"/>
      <c r="F201" s="314"/>
      <c r="G201" s="313"/>
      <c r="H201" s="313"/>
      <c r="I201" s="314"/>
    </row>
    <row r="202" spans="1:10" x14ac:dyDescent="0.25">
      <c r="A202" s="549" t="s">
        <v>259</v>
      </c>
      <c r="B202" s="549"/>
      <c r="C202" s="550" t="s">
        <v>257</v>
      </c>
      <c r="D202" s="550"/>
      <c r="E202" s="550"/>
      <c r="F202" s="550"/>
      <c r="G202" s="550"/>
      <c r="H202" s="550"/>
      <c r="I202" s="550"/>
    </row>
    <row r="203" spans="1:10" ht="85.65" customHeight="1" x14ac:dyDescent="0.25"/>
    <row r="205" spans="1:10" x14ac:dyDescent="0.25">
      <c r="C205" s="236"/>
      <c r="D205" s="236"/>
      <c r="E205" s="236"/>
      <c r="F205" s="236"/>
      <c r="G205" s="236"/>
      <c r="H205" s="236"/>
      <c r="I205" s="315"/>
    </row>
    <row r="206" spans="1:10" x14ac:dyDescent="0.25">
      <c r="C206" s="236"/>
      <c r="D206" s="236"/>
      <c r="E206" s="236"/>
      <c r="F206" s="236"/>
      <c r="G206" s="236"/>
      <c r="H206" s="236"/>
      <c r="I206" s="315"/>
    </row>
    <row r="207" spans="1:10" x14ac:dyDescent="0.25">
      <c r="C207" s="236"/>
      <c r="D207" s="236"/>
      <c r="E207" s="236"/>
      <c r="F207" s="236"/>
      <c r="G207" s="236"/>
      <c r="H207" s="236"/>
      <c r="I207" s="315"/>
    </row>
    <row r="208" spans="1:10" x14ac:dyDescent="0.25">
      <c r="C208" s="236"/>
      <c r="D208" s="236"/>
      <c r="E208" s="236"/>
      <c r="F208" s="236"/>
      <c r="G208" s="236"/>
      <c r="H208" s="236"/>
      <c r="I208" s="315"/>
    </row>
    <row r="209" spans="3:9" x14ac:dyDescent="0.25">
      <c r="C209" s="236"/>
      <c r="D209" s="236"/>
      <c r="E209" s="236"/>
      <c r="F209" s="236"/>
      <c r="G209" s="236"/>
      <c r="H209" s="236"/>
      <c r="I209" s="315"/>
    </row>
    <row r="210" spans="3:9" x14ac:dyDescent="0.25">
      <c r="C210" s="236"/>
      <c r="D210" s="236"/>
      <c r="E210" s="236"/>
      <c r="F210" s="236"/>
      <c r="G210" s="236"/>
      <c r="H210" s="236"/>
      <c r="I210" s="315"/>
    </row>
    <row r="211" spans="3:9" x14ac:dyDescent="0.25">
      <c r="C211" s="236"/>
      <c r="D211" s="236"/>
      <c r="E211" s="236"/>
      <c r="F211" s="236"/>
      <c r="G211" s="236"/>
      <c r="H211" s="236"/>
      <c r="I211" s="315"/>
    </row>
    <row r="212" spans="3:9" x14ac:dyDescent="0.25">
      <c r="C212" s="236"/>
      <c r="D212" s="236"/>
      <c r="E212" s="236"/>
      <c r="F212" s="236"/>
      <c r="G212" s="236"/>
      <c r="H212" s="236"/>
      <c r="I212" s="315"/>
    </row>
    <row r="213" spans="3:9" x14ac:dyDescent="0.25">
      <c r="C213" s="236"/>
      <c r="D213" s="236"/>
      <c r="E213" s="236"/>
      <c r="F213" s="236"/>
      <c r="G213" s="236"/>
      <c r="H213" s="236"/>
      <c r="I213" s="315"/>
    </row>
    <row r="214" spans="3:9" x14ac:dyDescent="0.25">
      <c r="C214" s="236"/>
      <c r="D214" s="236"/>
      <c r="E214" s="236"/>
      <c r="F214" s="236"/>
      <c r="G214" s="236"/>
      <c r="H214" s="236"/>
      <c r="I214" s="315"/>
    </row>
    <row r="215" spans="3:9" x14ac:dyDescent="0.25">
      <c r="C215" s="236"/>
      <c r="D215" s="236"/>
      <c r="E215" s="236"/>
      <c r="F215" s="236"/>
      <c r="G215" s="236"/>
      <c r="H215" s="236"/>
      <c r="I215" s="315"/>
    </row>
    <row r="216" spans="3:9" x14ac:dyDescent="0.25">
      <c r="C216" s="236"/>
      <c r="D216" s="236"/>
      <c r="E216" s="236"/>
      <c r="F216" s="236"/>
      <c r="G216" s="236"/>
      <c r="H216" s="236"/>
      <c r="I216" s="315"/>
    </row>
    <row r="217" spans="3:9" x14ac:dyDescent="0.25">
      <c r="C217" s="236"/>
      <c r="D217" s="236"/>
      <c r="E217" s="236"/>
      <c r="F217" s="236"/>
      <c r="G217" s="236"/>
      <c r="H217" s="236"/>
      <c r="I217" s="315"/>
    </row>
    <row r="218" spans="3:9" x14ac:dyDescent="0.25">
      <c r="C218" s="236"/>
      <c r="D218" s="236"/>
      <c r="E218" s="236"/>
      <c r="F218" s="236"/>
      <c r="G218" s="236"/>
      <c r="H218" s="236"/>
      <c r="I218" s="315"/>
    </row>
    <row r="219" spans="3:9" x14ac:dyDescent="0.25">
      <c r="C219" s="236"/>
      <c r="D219" s="236"/>
      <c r="E219" s="236"/>
      <c r="F219" s="236"/>
      <c r="G219" s="236"/>
      <c r="H219" s="236"/>
      <c r="I219" s="315"/>
    </row>
    <row r="220" spans="3:9" x14ac:dyDescent="0.25">
      <c r="C220" s="236"/>
      <c r="D220" s="236"/>
      <c r="E220" s="236"/>
      <c r="F220" s="236"/>
      <c r="G220" s="236"/>
      <c r="H220" s="236"/>
      <c r="I220" s="315"/>
    </row>
    <row r="221" spans="3:9" x14ac:dyDescent="0.25">
      <c r="C221" s="236"/>
      <c r="D221" s="236"/>
      <c r="E221" s="236"/>
      <c r="F221" s="236"/>
      <c r="G221" s="236"/>
      <c r="H221" s="236"/>
      <c r="I221" s="315"/>
    </row>
    <row r="222" spans="3:9" x14ac:dyDescent="0.25">
      <c r="C222" s="236"/>
      <c r="D222" s="236"/>
      <c r="E222" s="236"/>
      <c r="F222" s="236"/>
      <c r="G222" s="236"/>
      <c r="H222" s="236"/>
      <c r="I222" s="315"/>
    </row>
    <row r="223" spans="3:9" x14ac:dyDescent="0.25">
      <c r="C223" s="236"/>
      <c r="D223" s="236"/>
      <c r="E223" s="236"/>
      <c r="F223" s="236"/>
      <c r="G223" s="236"/>
      <c r="H223" s="236"/>
      <c r="I223" s="315"/>
    </row>
    <row r="224" spans="3:9" x14ac:dyDescent="0.25">
      <c r="C224" s="236"/>
      <c r="D224" s="236"/>
      <c r="E224" s="236"/>
      <c r="F224" s="236"/>
      <c r="G224" s="236"/>
      <c r="H224" s="236"/>
      <c r="I224" s="315"/>
    </row>
    <row r="225" spans="3:257" x14ac:dyDescent="0.25">
      <c r="C225" s="236"/>
      <c r="D225" s="236"/>
      <c r="E225" s="236"/>
      <c r="F225" s="236"/>
      <c r="G225" s="236"/>
      <c r="H225" s="236"/>
      <c r="I225" s="315"/>
    </row>
    <row r="226" spans="3:257" x14ac:dyDescent="0.25">
      <c r="C226" s="236"/>
      <c r="D226" s="236"/>
      <c r="E226" s="236"/>
      <c r="F226" s="236"/>
      <c r="G226" s="236"/>
      <c r="H226" s="236"/>
      <c r="I226" s="315"/>
      <c r="K226" s="236"/>
      <c r="L226" s="236"/>
    </row>
    <row r="227" spans="3:257" x14ac:dyDescent="0.25">
      <c r="C227" s="236"/>
      <c r="D227" s="236"/>
      <c r="E227" s="236"/>
      <c r="F227" s="236"/>
      <c r="G227" s="236"/>
      <c r="H227" s="236"/>
      <c r="I227" s="315"/>
      <c r="K227" s="236"/>
      <c r="L227" s="236"/>
    </row>
    <row r="228" spans="3:257" x14ac:dyDescent="0.25">
      <c r="C228" s="236"/>
      <c r="D228" s="236"/>
      <c r="E228" s="236"/>
      <c r="F228" s="236"/>
      <c r="G228" s="236"/>
      <c r="H228" s="236"/>
      <c r="I228" s="315"/>
      <c r="K228" s="236"/>
      <c r="L228" s="236"/>
    </row>
    <row r="229" spans="3:257" x14ac:dyDescent="0.25">
      <c r="C229" s="236"/>
      <c r="D229" s="236"/>
      <c r="E229" s="236"/>
      <c r="F229" s="236"/>
      <c r="G229" s="236"/>
      <c r="H229" s="236"/>
      <c r="I229" s="315"/>
    </row>
    <row r="230" spans="3:257" x14ac:dyDescent="0.25">
      <c r="C230" s="236"/>
      <c r="D230" s="236"/>
      <c r="E230" s="236"/>
      <c r="F230" s="236"/>
      <c r="G230" s="236"/>
      <c r="H230" s="236"/>
      <c r="I230" s="315"/>
    </row>
    <row r="231" spans="3:257" x14ac:dyDescent="0.25">
      <c r="C231" s="236"/>
      <c r="D231" s="236"/>
      <c r="E231" s="236"/>
      <c r="F231" s="236"/>
      <c r="G231" s="236"/>
      <c r="H231" s="236"/>
      <c r="I231" s="315"/>
      <c r="K231" s="236"/>
      <c r="L231" s="236"/>
    </row>
    <row r="232" spans="3:257" x14ac:dyDescent="0.25">
      <c r="C232" s="236"/>
      <c r="D232" s="236"/>
      <c r="E232" s="236"/>
      <c r="F232" s="236"/>
      <c r="G232" s="236"/>
      <c r="H232" s="236"/>
      <c r="I232" s="315"/>
    </row>
    <row r="233" spans="3:257" x14ac:dyDescent="0.25">
      <c r="C233" s="236"/>
      <c r="D233" s="236"/>
      <c r="E233" s="236"/>
      <c r="F233" s="236"/>
      <c r="G233" s="236"/>
      <c r="H233" s="236"/>
      <c r="I233" s="315"/>
    </row>
    <row r="234" spans="3:257" x14ac:dyDescent="0.25">
      <c r="C234" s="236"/>
      <c r="D234" s="236"/>
      <c r="E234" s="236"/>
      <c r="F234" s="236"/>
      <c r="G234" s="236"/>
      <c r="H234" s="236"/>
      <c r="I234" s="315"/>
    </row>
    <row r="235" spans="3:257" x14ac:dyDescent="0.25">
      <c r="C235" s="236"/>
      <c r="D235" s="236"/>
      <c r="E235" s="236"/>
      <c r="F235" s="236"/>
      <c r="G235" s="236"/>
      <c r="H235" s="236"/>
      <c r="I235" s="315"/>
    </row>
    <row r="236" spans="3:257" x14ac:dyDescent="0.25">
      <c r="C236" s="236"/>
      <c r="D236" s="236"/>
      <c r="E236" s="236"/>
      <c r="F236" s="236"/>
      <c r="G236" s="236"/>
      <c r="H236" s="236"/>
      <c r="I236" s="315"/>
    </row>
    <row r="237" spans="3:257" x14ac:dyDescent="0.25">
      <c r="C237" s="236"/>
      <c r="D237" s="236"/>
      <c r="E237" s="236"/>
      <c r="F237" s="236"/>
      <c r="G237" s="236"/>
      <c r="H237" s="236"/>
      <c r="I237" s="315"/>
      <c r="M237" s="315"/>
    </row>
    <row r="238" spans="3:257" x14ac:dyDescent="0.25">
      <c r="C238" s="236"/>
      <c r="D238" s="236"/>
      <c r="E238" s="236"/>
      <c r="F238" s="236"/>
      <c r="G238" s="236"/>
      <c r="H238" s="236"/>
      <c r="I238" s="315"/>
      <c r="J238" s="236"/>
    </row>
    <row r="239" spans="3:257" x14ac:dyDescent="0.25">
      <c r="C239" s="236"/>
      <c r="D239" s="236"/>
      <c r="E239" s="236"/>
      <c r="F239" s="236"/>
      <c r="G239" s="236"/>
      <c r="H239" s="236"/>
      <c r="I239" s="315"/>
      <c r="J239" s="236"/>
      <c r="M239" s="236"/>
      <c r="N239" s="236"/>
      <c r="O239" s="236"/>
      <c r="P239" s="236"/>
      <c r="Q239" s="236"/>
      <c r="R239" s="236"/>
      <c r="S239" s="236"/>
      <c r="T239" s="236"/>
      <c r="U239" s="236"/>
      <c r="V239" s="236"/>
      <c r="W239" s="236"/>
      <c r="X239" s="236"/>
      <c r="Y239" s="236"/>
      <c r="Z239" s="236"/>
      <c r="AA239" s="236"/>
      <c r="AB239" s="236"/>
      <c r="AC239" s="236"/>
      <c r="AD239" s="236"/>
      <c r="AE239" s="236"/>
      <c r="AF239" s="236"/>
      <c r="AG239" s="236"/>
      <c r="AH239" s="236"/>
      <c r="AI239" s="236"/>
      <c r="AJ239" s="236"/>
      <c r="AK239" s="236"/>
      <c r="AL239" s="236"/>
      <c r="AM239" s="236"/>
      <c r="AN239" s="236"/>
      <c r="AO239" s="236"/>
      <c r="AP239" s="236"/>
      <c r="AQ239" s="236"/>
      <c r="AR239" s="236"/>
      <c r="AS239" s="236"/>
      <c r="AT239" s="236"/>
      <c r="AU239" s="236"/>
      <c r="AV239" s="236"/>
      <c r="AW239" s="236"/>
      <c r="AX239" s="236"/>
      <c r="AY239" s="236"/>
      <c r="AZ239" s="236"/>
      <c r="BA239" s="236"/>
      <c r="BB239" s="236"/>
      <c r="BC239" s="236"/>
      <c r="BD239" s="236"/>
      <c r="BE239" s="236"/>
      <c r="BF239" s="236"/>
      <c r="BG239" s="236"/>
      <c r="BH239" s="236"/>
      <c r="BI239" s="236"/>
      <c r="BJ239" s="236"/>
      <c r="BK239" s="236"/>
      <c r="BL239" s="236"/>
      <c r="BM239" s="236"/>
      <c r="BN239" s="236"/>
      <c r="BO239" s="236"/>
      <c r="BP239" s="236"/>
      <c r="BQ239" s="236"/>
      <c r="BR239" s="236"/>
      <c r="BS239" s="236"/>
      <c r="BT239" s="236"/>
      <c r="BU239" s="236"/>
      <c r="BV239" s="236"/>
      <c r="BW239" s="236"/>
      <c r="BX239" s="236"/>
      <c r="BY239" s="236"/>
      <c r="BZ239" s="236"/>
      <c r="CA239" s="236"/>
      <c r="CB239" s="236"/>
      <c r="CC239" s="236"/>
      <c r="CD239" s="236"/>
      <c r="CE239" s="236"/>
      <c r="CF239" s="236"/>
      <c r="CG239" s="236"/>
      <c r="CH239" s="236"/>
      <c r="CI239" s="236"/>
      <c r="CJ239" s="236"/>
      <c r="CK239" s="236"/>
      <c r="CL239" s="236"/>
      <c r="CM239" s="236"/>
      <c r="CN239" s="236"/>
      <c r="CO239" s="236"/>
      <c r="CP239" s="236"/>
      <c r="CQ239" s="236"/>
      <c r="CR239" s="236"/>
      <c r="CS239" s="236"/>
      <c r="CT239" s="236"/>
      <c r="CU239" s="236"/>
      <c r="CV239" s="236"/>
      <c r="CW239" s="236"/>
      <c r="CX239" s="236"/>
      <c r="CY239" s="236"/>
      <c r="CZ239" s="236"/>
      <c r="DA239" s="236"/>
      <c r="DB239" s="236"/>
      <c r="DC239" s="236"/>
      <c r="DD239" s="236"/>
      <c r="DE239" s="236"/>
      <c r="DF239" s="236"/>
      <c r="DG239" s="236"/>
      <c r="DH239" s="236"/>
      <c r="DI239" s="236"/>
      <c r="DJ239" s="236"/>
      <c r="DK239" s="236"/>
      <c r="DL239" s="236"/>
      <c r="DM239" s="236"/>
      <c r="DN239" s="236"/>
      <c r="DO239" s="236"/>
      <c r="DP239" s="236"/>
      <c r="DQ239" s="236"/>
      <c r="DR239" s="236"/>
      <c r="DS239" s="236"/>
      <c r="DT239" s="236"/>
      <c r="DU239" s="236"/>
      <c r="DV239" s="236"/>
      <c r="DW239" s="236"/>
      <c r="DX239" s="236"/>
      <c r="DY239" s="236"/>
      <c r="DZ239" s="236"/>
      <c r="EA239" s="236"/>
      <c r="EB239" s="236"/>
      <c r="EC239" s="236"/>
      <c r="ED239" s="236"/>
      <c r="EE239" s="236"/>
      <c r="EF239" s="236"/>
      <c r="EG239" s="236"/>
      <c r="EH239" s="236"/>
      <c r="EI239" s="236"/>
      <c r="EJ239" s="236"/>
      <c r="EK239" s="236"/>
      <c r="EL239" s="236"/>
      <c r="EM239" s="236"/>
      <c r="EN239" s="236"/>
      <c r="EO239" s="236"/>
      <c r="EP239" s="236"/>
      <c r="EQ239" s="236"/>
      <c r="ER239" s="236"/>
      <c r="ES239" s="236"/>
      <c r="ET239" s="236"/>
      <c r="EU239" s="236"/>
      <c r="EV239" s="236"/>
      <c r="EW239" s="236"/>
      <c r="EX239" s="236"/>
      <c r="EY239" s="236"/>
      <c r="EZ239" s="236"/>
      <c r="FA239" s="236"/>
      <c r="FB239" s="236"/>
      <c r="FC239" s="236"/>
      <c r="FD239" s="236"/>
      <c r="FE239" s="236"/>
      <c r="FF239" s="236"/>
      <c r="FG239" s="236"/>
      <c r="FH239" s="236"/>
      <c r="FI239" s="236"/>
      <c r="FJ239" s="236"/>
      <c r="FK239" s="236"/>
      <c r="FL239" s="236"/>
      <c r="FM239" s="236"/>
      <c r="FN239" s="236"/>
      <c r="FO239" s="236"/>
      <c r="FP239" s="236"/>
      <c r="FQ239" s="236"/>
      <c r="FR239" s="236"/>
      <c r="FS239" s="236"/>
      <c r="FT239" s="236"/>
      <c r="FU239" s="236"/>
      <c r="FV239" s="236"/>
      <c r="FW239" s="236"/>
      <c r="FX239" s="236"/>
      <c r="FY239" s="236"/>
      <c r="FZ239" s="236"/>
      <c r="GA239" s="236"/>
      <c r="GB239" s="236"/>
      <c r="GC239" s="236"/>
      <c r="GD239" s="236"/>
      <c r="GE239" s="236"/>
      <c r="GF239" s="236"/>
      <c r="GG239" s="236"/>
      <c r="GH239" s="236"/>
      <c r="GI239" s="236"/>
      <c r="GJ239" s="236"/>
      <c r="GK239" s="236"/>
      <c r="GL239" s="236"/>
      <c r="GM239" s="236"/>
      <c r="GN239" s="236"/>
      <c r="GO239" s="236"/>
      <c r="GP239" s="236"/>
      <c r="GQ239" s="236"/>
      <c r="GR239" s="236"/>
      <c r="GS239" s="236"/>
      <c r="GT239" s="236"/>
      <c r="GU239" s="236"/>
      <c r="GV239" s="236"/>
      <c r="GW239" s="236"/>
      <c r="GX239" s="236"/>
      <c r="GY239" s="236"/>
      <c r="GZ239" s="236"/>
      <c r="HA239" s="236"/>
      <c r="HB239" s="236"/>
      <c r="HC239" s="236"/>
      <c r="HD239" s="236"/>
      <c r="HE239" s="236"/>
      <c r="HF239" s="236"/>
      <c r="HG239" s="236"/>
      <c r="HH239" s="236"/>
      <c r="HI239" s="236"/>
      <c r="HJ239" s="236"/>
      <c r="HK239" s="236"/>
      <c r="HL239" s="236"/>
      <c r="HM239" s="236"/>
      <c r="HN239" s="236"/>
      <c r="HO239" s="236"/>
      <c r="HP239" s="236"/>
      <c r="HQ239" s="236"/>
      <c r="HR239" s="236"/>
      <c r="HS239" s="236"/>
      <c r="HT239" s="236"/>
      <c r="HU239" s="236"/>
      <c r="HV239" s="236"/>
      <c r="HW239" s="236"/>
      <c r="HX239" s="236"/>
      <c r="HY239" s="236"/>
      <c r="HZ239" s="236"/>
      <c r="IA239" s="236"/>
      <c r="IB239" s="236"/>
      <c r="IC239" s="236"/>
      <c r="ID239" s="236"/>
      <c r="IE239" s="236"/>
      <c r="IF239" s="236"/>
      <c r="IG239" s="236"/>
      <c r="IH239" s="236"/>
      <c r="II239" s="236"/>
      <c r="IJ239" s="236"/>
      <c r="IK239" s="236"/>
      <c r="IL239" s="236"/>
      <c r="IM239" s="236"/>
      <c r="IN239" s="236"/>
      <c r="IO239" s="236"/>
      <c r="IP239" s="236"/>
      <c r="IQ239" s="236"/>
      <c r="IR239" s="236"/>
      <c r="IS239" s="236"/>
      <c r="IT239" s="236"/>
      <c r="IU239" s="236"/>
      <c r="IV239" s="236"/>
      <c r="IW239" s="236"/>
    </row>
    <row r="240" spans="3:257" x14ac:dyDescent="0.25">
      <c r="C240" s="236"/>
      <c r="D240" s="236"/>
      <c r="E240" s="236"/>
      <c r="F240" s="236"/>
      <c r="G240" s="236"/>
      <c r="H240" s="236"/>
      <c r="I240" s="315"/>
      <c r="J240" s="236"/>
      <c r="M240" s="236"/>
      <c r="N240" s="236"/>
      <c r="O240" s="236"/>
      <c r="P240" s="236"/>
      <c r="Q240" s="236"/>
      <c r="R240" s="236"/>
      <c r="S240" s="236"/>
      <c r="T240" s="236"/>
      <c r="U240" s="236"/>
      <c r="V240" s="236"/>
      <c r="W240" s="236"/>
      <c r="X240" s="236"/>
      <c r="Y240" s="236"/>
      <c r="Z240" s="236"/>
      <c r="AA240" s="236"/>
      <c r="AB240" s="236"/>
      <c r="AC240" s="236"/>
      <c r="AD240" s="236"/>
      <c r="AE240" s="236"/>
      <c r="AF240" s="236"/>
      <c r="AG240" s="236"/>
      <c r="AH240" s="236"/>
      <c r="AI240" s="236"/>
      <c r="AJ240" s="236"/>
      <c r="AK240" s="236"/>
      <c r="AL240" s="236"/>
      <c r="AM240" s="236"/>
      <c r="AN240" s="236"/>
      <c r="AO240" s="236"/>
      <c r="AP240" s="236"/>
      <c r="AQ240" s="236"/>
      <c r="AR240" s="236"/>
      <c r="AS240" s="236"/>
      <c r="AT240" s="236"/>
      <c r="AU240" s="236"/>
      <c r="AV240" s="236"/>
      <c r="AW240" s="236"/>
      <c r="AX240" s="236"/>
      <c r="AY240" s="236"/>
      <c r="AZ240" s="236"/>
      <c r="BA240" s="236"/>
      <c r="BB240" s="236"/>
      <c r="BC240" s="236"/>
      <c r="BD240" s="236"/>
      <c r="BE240" s="236"/>
      <c r="BF240" s="236"/>
      <c r="BG240" s="236"/>
      <c r="BH240" s="236"/>
      <c r="BI240" s="236"/>
      <c r="BJ240" s="236"/>
      <c r="BK240" s="236"/>
      <c r="BL240" s="236"/>
      <c r="BM240" s="236"/>
      <c r="BN240" s="236"/>
      <c r="BO240" s="236"/>
      <c r="BP240" s="236"/>
      <c r="BQ240" s="236"/>
      <c r="BR240" s="236"/>
      <c r="BS240" s="236"/>
      <c r="BT240" s="236"/>
      <c r="BU240" s="236"/>
      <c r="BV240" s="236"/>
      <c r="BW240" s="236"/>
      <c r="BX240" s="236"/>
      <c r="BY240" s="236"/>
      <c r="BZ240" s="236"/>
      <c r="CA240" s="236"/>
      <c r="CB240" s="236"/>
      <c r="CC240" s="236"/>
      <c r="CD240" s="236"/>
      <c r="CE240" s="236"/>
      <c r="CF240" s="236"/>
      <c r="CG240" s="236"/>
      <c r="CH240" s="236"/>
      <c r="CI240" s="236"/>
      <c r="CJ240" s="236"/>
      <c r="CK240" s="236"/>
      <c r="CL240" s="236"/>
      <c r="CM240" s="236"/>
      <c r="CN240" s="236"/>
      <c r="CO240" s="236"/>
      <c r="CP240" s="236"/>
      <c r="CQ240" s="236"/>
      <c r="CR240" s="236"/>
      <c r="CS240" s="236"/>
      <c r="CT240" s="236"/>
      <c r="CU240" s="236"/>
      <c r="CV240" s="236"/>
      <c r="CW240" s="236"/>
      <c r="CX240" s="236"/>
      <c r="CY240" s="236"/>
      <c r="CZ240" s="236"/>
      <c r="DA240" s="236"/>
      <c r="DB240" s="236"/>
      <c r="DC240" s="236"/>
      <c r="DD240" s="236"/>
      <c r="DE240" s="236"/>
      <c r="DF240" s="236"/>
      <c r="DG240" s="236"/>
      <c r="DH240" s="236"/>
      <c r="DI240" s="236"/>
      <c r="DJ240" s="236"/>
      <c r="DK240" s="236"/>
      <c r="DL240" s="236"/>
      <c r="DM240" s="236"/>
      <c r="DN240" s="236"/>
      <c r="DO240" s="236"/>
      <c r="DP240" s="236"/>
      <c r="DQ240" s="236"/>
      <c r="DR240" s="236"/>
      <c r="DS240" s="236"/>
      <c r="DT240" s="236"/>
      <c r="DU240" s="236"/>
      <c r="DV240" s="236"/>
      <c r="DW240" s="236"/>
      <c r="DX240" s="236"/>
      <c r="DY240" s="236"/>
      <c r="DZ240" s="236"/>
      <c r="EA240" s="236"/>
      <c r="EB240" s="236"/>
      <c r="EC240" s="236"/>
      <c r="ED240" s="236"/>
      <c r="EE240" s="236"/>
      <c r="EF240" s="236"/>
      <c r="EG240" s="236"/>
      <c r="EH240" s="236"/>
      <c r="EI240" s="236"/>
      <c r="EJ240" s="236"/>
      <c r="EK240" s="236"/>
      <c r="EL240" s="236"/>
      <c r="EM240" s="236"/>
      <c r="EN240" s="236"/>
      <c r="EO240" s="236"/>
      <c r="EP240" s="236"/>
      <c r="EQ240" s="236"/>
      <c r="ER240" s="236"/>
      <c r="ES240" s="236"/>
      <c r="ET240" s="236"/>
      <c r="EU240" s="236"/>
      <c r="EV240" s="236"/>
      <c r="EW240" s="236"/>
      <c r="EX240" s="236"/>
      <c r="EY240" s="236"/>
      <c r="EZ240" s="236"/>
      <c r="FA240" s="236"/>
      <c r="FB240" s="236"/>
      <c r="FC240" s="236"/>
      <c r="FD240" s="236"/>
      <c r="FE240" s="236"/>
      <c r="FF240" s="236"/>
      <c r="FG240" s="236"/>
      <c r="FH240" s="236"/>
      <c r="FI240" s="236"/>
      <c r="FJ240" s="236"/>
      <c r="FK240" s="236"/>
      <c r="FL240" s="236"/>
      <c r="FM240" s="236"/>
      <c r="FN240" s="236"/>
      <c r="FO240" s="236"/>
      <c r="FP240" s="236"/>
      <c r="FQ240" s="236"/>
      <c r="FR240" s="236"/>
      <c r="FS240" s="236"/>
      <c r="FT240" s="236"/>
      <c r="FU240" s="236"/>
      <c r="FV240" s="236"/>
      <c r="FW240" s="236"/>
      <c r="FX240" s="236"/>
      <c r="FY240" s="236"/>
      <c r="FZ240" s="236"/>
      <c r="GA240" s="236"/>
      <c r="GB240" s="236"/>
      <c r="GC240" s="236"/>
      <c r="GD240" s="236"/>
      <c r="GE240" s="236"/>
      <c r="GF240" s="236"/>
      <c r="GG240" s="236"/>
      <c r="GH240" s="236"/>
      <c r="GI240" s="236"/>
      <c r="GJ240" s="236"/>
      <c r="GK240" s="236"/>
      <c r="GL240" s="236"/>
      <c r="GM240" s="236"/>
      <c r="GN240" s="236"/>
      <c r="GO240" s="236"/>
      <c r="GP240" s="236"/>
      <c r="GQ240" s="236"/>
      <c r="GR240" s="236"/>
      <c r="GS240" s="236"/>
      <c r="GT240" s="236"/>
      <c r="GU240" s="236"/>
      <c r="GV240" s="236"/>
      <c r="GW240" s="236"/>
      <c r="GX240" s="236"/>
      <c r="GY240" s="236"/>
      <c r="GZ240" s="236"/>
      <c r="HA240" s="236"/>
      <c r="HB240" s="236"/>
      <c r="HC240" s="236"/>
      <c r="HD240" s="236"/>
      <c r="HE240" s="236"/>
      <c r="HF240" s="236"/>
      <c r="HG240" s="236"/>
      <c r="HH240" s="236"/>
      <c r="HI240" s="236"/>
      <c r="HJ240" s="236"/>
      <c r="HK240" s="236"/>
      <c r="HL240" s="236"/>
      <c r="HM240" s="236"/>
      <c r="HN240" s="236"/>
      <c r="HO240" s="236"/>
      <c r="HP240" s="236"/>
      <c r="HQ240" s="236"/>
      <c r="HR240" s="236"/>
      <c r="HS240" s="236"/>
      <c r="HT240" s="236"/>
      <c r="HU240" s="236"/>
      <c r="HV240" s="236"/>
      <c r="HW240" s="236"/>
      <c r="HX240" s="236"/>
      <c r="HY240" s="236"/>
      <c r="HZ240" s="236"/>
      <c r="IA240" s="236"/>
      <c r="IB240" s="236"/>
      <c r="IC240" s="236"/>
      <c r="ID240" s="236"/>
      <c r="IE240" s="236"/>
      <c r="IF240" s="236"/>
      <c r="IG240" s="236"/>
      <c r="IH240" s="236"/>
      <c r="II240" s="236"/>
      <c r="IJ240" s="236"/>
      <c r="IK240" s="236"/>
      <c r="IL240" s="236"/>
      <c r="IM240" s="236"/>
      <c r="IN240" s="236"/>
      <c r="IO240" s="236"/>
      <c r="IP240" s="236"/>
      <c r="IQ240" s="236"/>
      <c r="IR240" s="236"/>
      <c r="IS240" s="236"/>
      <c r="IT240" s="236"/>
      <c r="IU240" s="236"/>
      <c r="IV240" s="236"/>
      <c r="IW240" s="236"/>
    </row>
    <row r="241" spans="3:257" x14ac:dyDescent="0.25">
      <c r="C241" s="236"/>
      <c r="D241" s="236"/>
      <c r="E241" s="236"/>
      <c r="F241" s="236"/>
      <c r="G241" s="236"/>
      <c r="H241" s="236"/>
      <c r="I241" s="315"/>
      <c r="K241" s="236"/>
      <c r="L241" s="236"/>
      <c r="M241" s="236"/>
      <c r="N241" s="236"/>
      <c r="O241" s="236"/>
      <c r="P241" s="236"/>
      <c r="Q241" s="236"/>
      <c r="R241" s="236"/>
      <c r="S241" s="236"/>
      <c r="T241" s="236"/>
      <c r="U241" s="236"/>
      <c r="V241" s="236"/>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c r="CL241" s="236"/>
      <c r="CM241" s="236"/>
      <c r="CN241" s="236"/>
      <c r="CO241" s="236"/>
      <c r="CP241" s="236"/>
      <c r="CQ241" s="236"/>
      <c r="CR241" s="236"/>
      <c r="CS241" s="236"/>
      <c r="CT241" s="236"/>
      <c r="CU241" s="236"/>
      <c r="CV241" s="236"/>
      <c r="CW241" s="236"/>
      <c r="CX241" s="236"/>
      <c r="CY241" s="236"/>
      <c r="CZ241" s="236"/>
      <c r="DA241" s="236"/>
      <c r="DB241" s="236"/>
      <c r="DC241" s="236"/>
      <c r="DD241" s="236"/>
      <c r="DE241" s="236"/>
      <c r="DF241" s="236"/>
      <c r="DG241" s="236"/>
      <c r="DH241" s="236"/>
      <c r="DI241" s="236"/>
      <c r="DJ241" s="236"/>
      <c r="DK241" s="236"/>
      <c r="DL241" s="236"/>
      <c r="DM241" s="236"/>
      <c r="DN241" s="236"/>
      <c r="DO241" s="236"/>
      <c r="DP241" s="236"/>
      <c r="DQ241" s="236"/>
      <c r="DR241" s="236"/>
      <c r="DS241" s="236"/>
      <c r="DT241" s="236"/>
      <c r="DU241" s="236"/>
      <c r="DV241" s="236"/>
      <c r="DW241" s="236"/>
      <c r="DX241" s="236"/>
      <c r="DY241" s="236"/>
      <c r="DZ241" s="236"/>
      <c r="EA241" s="236"/>
      <c r="EB241" s="236"/>
      <c r="EC241" s="236"/>
      <c r="ED241" s="236"/>
      <c r="EE241" s="236"/>
      <c r="EF241" s="236"/>
      <c r="EG241" s="236"/>
      <c r="EH241" s="236"/>
      <c r="EI241" s="236"/>
      <c r="EJ241" s="236"/>
      <c r="EK241" s="236"/>
      <c r="EL241" s="236"/>
      <c r="EM241" s="236"/>
      <c r="EN241" s="236"/>
      <c r="EO241" s="236"/>
      <c r="EP241" s="236"/>
      <c r="EQ241" s="236"/>
      <c r="ER241" s="236"/>
      <c r="ES241" s="236"/>
      <c r="ET241" s="236"/>
      <c r="EU241" s="236"/>
      <c r="EV241" s="236"/>
      <c r="EW241" s="236"/>
      <c r="EX241" s="236"/>
      <c r="EY241" s="236"/>
      <c r="EZ241" s="236"/>
      <c r="FA241" s="236"/>
      <c r="FB241" s="236"/>
      <c r="FC241" s="236"/>
      <c r="FD241" s="236"/>
      <c r="FE241" s="236"/>
      <c r="FF241" s="236"/>
      <c r="FG241" s="236"/>
      <c r="FH241" s="236"/>
      <c r="FI241" s="236"/>
      <c r="FJ241" s="236"/>
      <c r="FK241" s="236"/>
      <c r="FL241" s="236"/>
      <c r="FM241" s="236"/>
      <c r="FN241" s="236"/>
      <c r="FO241" s="236"/>
      <c r="FP241" s="236"/>
      <c r="FQ241" s="236"/>
      <c r="FR241" s="236"/>
      <c r="FS241" s="236"/>
      <c r="FT241" s="236"/>
      <c r="FU241" s="236"/>
      <c r="FV241" s="236"/>
      <c r="FW241" s="236"/>
      <c r="FX241" s="236"/>
      <c r="FY241" s="236"/>
      <c r="FZ241" s="236"/>
      <c r="GA241" s="236"/>
      <c r="GB241" s="236"/>
      <c r="GC241" s="236"/>
      <c r="GD241" s="236"/>
      <c r="GE241" s="236"/>
      <c r="GF241" s="236"/>
      <c r="GG241" s="236"/>
      <c r="GH241" s="236"/>
      <c r="GI241" s="236"/>
      <c r="GJ241" s="236"/>
      <c r="GK241" s="236"/>
      <c r="GL241" s="236"/>
      <c r="GM241" s="236"/>
      <c r="GN241" s="236"/>
      <c r="GO241" s="236"/>
      <c r="GP241" s="236"/>
      <c r="GQ241" s="236"/>
      <c r="GR241" s="236"/>
      <c r="GS241" s="236"/>
      <c r="GT241" s="236"/>
      <c r="GU241" s="236"/>
      <c r="GV241" s="236"/>
      <c r="GW241" s="236"/>
      <c r="GX241" s="236"/>
      <c r="GY241" s="236"/>
      <c r="GZ241" s="236"/>
      <c r="HA241" s="236"/>
      <c r="HB241" s="236"/>
      <c r="HC241" s="236"/>
      <c r="HD241" s="236"/>
      <c r="HE241" s="236"/>
      <c r="HF241" s="236"/>
      <c r="HG241" s="236"/>
      <c r="HH241" s="236"/>
      <c r="HI241" s="236"/>
      <c r="HJ241" s="236"/>
      <c r="HK241" s="236"/>
      <c r="HL241" s="236"/>
      <c r="HM241" s="236"/>
      <c r="HN241" s="236"/>
      <c r="HO241" s="236"/>
      <c r="HP241" s="236"/>
      <c r="HQ241" s="236"/>
      <c r="HR241" s="236"/>
      <c r="HS241" s="236"/>
      <c r="HT241" s="236"/>
      <c r="HU241" s="236"/>
      <c r="HV241" s="236"/>
      <c r="HW241" s="236"/>
      <c r="HX241" s="236"/>
      <c r="HY241" s="236"/>
      <c r="HZ241" s="236"/>
      <c r="IA241" s="236"/>
      <c r="IB241" s="236"/>
      <c r="IC241" s="236"/>
      <c r="ID241" s="236"/>
      <c r="IE241" s="236"/>
      <c r="IF241" s="236"/>
      <c r="IG241" s="236"/>
      <c r="IH241" s="236"/>
      <c r="II241" s="236"/>
      <c r="IJ241" s="236"/>
      <c r="IK241" s="236"/>
      <c r="IL241" s="236"/>
      <c r="IM241" s="236"/>
      <c r="IN241" s="236"/>
      <c r="IO241" s="236"/>
      <c r="IP241" s="236"/>
      <c r="IQ241" s="236"/>
      <c r="IR241" s="236"/>
      <c r="IS241" s="236"/>
      <c r="IT241" s="236"/>
      <c r="IU241" s="236"/>
      <c r="IV241" s="236"/>
      <c r="IW241" s="236"/>
    </row>
    <row r="242" spans="3:257" x14ac:dyDescent="0.25">
      <c r="C242" s="316"/>
      <c r="D242" s="236"/>
      <c r="E242" s="236"/>
      <c r="F242" s="236"/>
      <c r="G242" s="236"/>
      <c r="H242" s="236"/>
      <c r="I242" s="315"/>
      <c r="K242" s="236"/>
      <c r="L242" s="236"/>
    </row>
    <row r="243" spans="3:257" x14ac:dyDescent="0.25">
      <c r="C243" s="316"/>
      <c r="D243" s="236"/>
      <c r="E243" s="236"/>
      <c r="F243" s="236"/>
      <c r="G243" s="236"/>
      <c r="H243" s="236"/>
      <c r="I243" s="315"/>
      <c r="J243" s="236"/>
      <c r="K243" s="236"/>
      <c r="L243" s="236"/>
      <c r="N243" s="316"/>
    </row>
    <row r="244" spans="3:257" x14ac:dyDescent="0.25">
      <c r="C244" s="316"/>
      <c r="D244" s="236"/>
      <c r="E244" s="236"/>
      <c r="F244" s="236"/>
      <c r="G244" s="236"/>
      <c r="H244" s="236"/>
      <c r="I244" s="315"/>
      <c r="M244" s="236"/>
      <c r="N244" s="236"/>
      <c r="O244" s="236"/>
      <c r="P244" s="236"/>
      <c r="Q244" s="236"/>
      <c r="R244" s="236"/>
      <c r="S244" s="236"/>
      <c r="T244" s="236"/>
      <c r="U244" s="236"/>
      <c r="V244" s="236"/>
      <c r="W244" s="236"/>
      <c r="X244" s="236"/>
      <c r="Y244" s="236"/>
      <c r="Z244" s="236"/>
      <c r="AA244" s="236"/>
      <c r="AB244" s="236"/>
      <c r="AC244" s="236"/>
      <c r="AD244" s="236"/>
      <c r="AE244" s="236"/>
      <c r="AF244" s="236"/>
      <c r="AG244" s="236"/>
      <c r="AH244" s="236"/>
      <c r="AI244" s="236"/>
      <c r="AJ244" s="236"/>
      <c r="AK244" s="236"/>
      <c r="AL244" s="236"/>
      <c r="AM244" s="236"/>
      <c r="AN244" s="236"/>
      <c r="AO244" s="236"/>
      <c r="AP244" s="236"/>
      <c r="AQ244" s="236"/>
      <c r="AR244" s="236"/>
      <c r="AS244" s="236"/>
      <c r="AT244" s="236"/>
      <c r="AU244" s="236"/>
      <c r="AV244" s="236"/>
      <c r="AW244" s="236"/>
      <c r="AX244" s="236"/>
      <c r="AY244" s="236"/>
      <c r="AZ244" s="236"/>
      <c r="BA244" s="236"/>
      <c r="BB244" s="236"/>
      <c r="BC244" s="236"/>
      <c r="BD244" s="236"/>
      <c r="BE244" s="236"/>
      <c r="BF244" s="236"/>
      <c r="BG244" s="236"/>
      <c r="BH244" s="236"/>
      <c r="BI244" s="236"/>
      <c r="BJ244" s="236"/>
      <c r="BK244" s="236"/>
      <c r="BL244" s="236"/>
      <c r="BM244" s="236"/>
      <c r="BN244" s="236"/>
      <c r="BO244" s="236"/>
      <c r="BP244" s="236"/>
      <c r="BQ244" s="236"/>
      <c r="BR244" s="236"/>
      <c r="BS244" s="236"/>
      <c r="BT244" s="236"/>
      <c r="BU244" s="236"/>
      <c r="BV244" s="236"/>
      <c r="BW244" s="236"/>
      <c r="BX244" s="236"/>
      <c r="BY244" s="236"/>
      <c r="BZ244" s="236"/>
      <c r="CA244" s="236"/>
      <c r="CB244" s="236"/>
      <c r="CC244" s="236"/>
      <c r="CD244" s="236"/>
      <c r="CE244" s="236"/>
      <c r="CF244" s="236"/>
      <c r="CG244" s="236"/>
      <c r="CH244" s="236"/>
      <c r="CI244" s="236"/>
      <c r="CJ244" s="236"/>
      <c r="CK244" s="236"/>
      <c r="CL244" s="236"/>
      <c r="CM244" s="236"/>
      <c r="CN244" s="236"/>
      <c r="CO244" s="236"/>
      <c r="CP244" s="236"/>
      <c r="CQ244" s="236"/>
      <c r="CR244" s="236"/>
      <c r="CS244" s="236"/>
      <c r="CT244" s="236"/>
      <c r="CU244" s="236"/>
      <c r="CV244" s="236"/>
      <c r="CW244" s="236"/>
      <c r="CX244" s="236"/>
      <c r="CY244" s="236"/>
      <c r="CZ244" s="236"/>
      <c r="DA244" s="236"/>
      <c r="DB244" s="236"/>
      <c r="DC244" s="236"/>
      <c r="DD244" s="236"/>
      <c r="DE244" s="236"/>
      <c r="DF244" s="236"/>
      <c r="DG244" s="236"/>
      <c r="DH244" s="236"/>
      <c r="DI244" s="236"/>
      <c r="DJ244" s="236"/>
      <c r="DK244" s="236"/>
      <c r="DL244" s="236"/>
      <c r="DM244" s="236"/>
      <c r="DN244" s="236"/>
      <c r="DO244" s="236"/>
      <c r="DP244" s="236"/>
      <c r="DQ244" s="236"/>
      <c r="DR244" s="236"/>
      <c r="DS244" s="236"/>
      <c r="DT244" s="236"/>
      <c r="DU244" s="236"/>
      <c r="DV244" s="236"/>
      <c r="DW244" s="236"/>
      <c r="DX244" s="236"/>
      <c r="DY244" s="236"/>
      <c r="DZ244" s="236"/>
      <c r="EA244" s="236"/>
      <c r="EB244" s="236"/>
      <c r="EC244" s="236"/>
      <c r="ED244" s="236"/>
      <c r="EE244" s="236"/>
      <c r="EF244" s="236"/>
      <c r="EG244" s="236"/>
      <c r="EH244" s="236"/>
      <c r="EI244" s="236"/>
      <c r="EJ244" s="236"/>
      <c r="EK244" s="236"/>
      <c r="EL244" s="236"/>
      <c r="EM244" s="236"/>
      <c r="EN244" s="236"/>
      <c r="EO244" s="236"/>
      <c r="EP244" s="236"/>
      <c r="EQ244" s="236"/>
      <c r="ER244" s="236"/>
      <c r="ES244" s="236"/>
      <c r="ET244" s="236"/>
      <c r="EU244" s="236"/>
      <c r="EV244" s="236"/>
      <c r="EW244" s="236"/>
      <c r="EX244" s="236"/>
      <c r="EY244" s="236"/>
      <c r="EZ244" s="236"/>
      <c r="FA244" s="236"/>
      <c r="FB244" s="236"/>
      <c r="FC244" s="236"/>
      <c r="FD244" s="236"/>
      <c r="FE244" s="236"/>
      <c r="FF244" s="236"/>
      <c r="FG244" s="236"/>
      <c r="FH244" s="236"/>
      <c r="FI244" s="236"/>
      <c r="FJ244" s="236"/>
      <c r="FK244" s="236"/>
      <c r="FL244" s="236"/>
      <c r="FM244" s="236"/>
      <c r="FN244" s="236"/>
      <c r="FO244" s="236"/>
      <c r="FP244" s="236"/>
      <c r="FQ244" s="236"/>
      <c r="FR244" s="236"/>
      <c r="FS244" s="236"/>
      <c r="FT244" s="236"/>
      <c r="FU244" s="236"/>
      <c r="FV244" s="236"/>
      <c r="FW244" s="236"/>
      <c r="FX244" s="236"/>
      <c r="FY244" s="236"/>
      <c r="FZ244" s="236"/>
      <c r="GA244" s="236"/>
      <c r="GB244" s="236"/>
      <c r="GC244" s="236"/>
      <c r="GD244" s="236"/>
      <c r="GE244" s="236"/>
      <c r="GF244" s="236"/>
      <c r="GG244" s="236"/>
      <c r="GH244" s="236"/>
      <c r="GI244" s="236"/>
      <c r="GJ244" s="236"/>
      <c r="GK244" s="236"/>
      <c r="GL244" s="236"/>
      <c r="GM244" s="236"/>
      <c r="GN244" s="236"/>
      <c r="GO244" s="236"/>
      <c r="GP244" s="236"/>
      <c r="GQ244" s="236"/>
      <c r="GR244" s="236"/>
      <c r="GS244" s="236"/>
      <c r="GT244" s="236"/>
      <c r="GU244" s="236"/>
      <c r="GV244" s="236"/>
      <c r="GW244" s="236"/>
      <c r="GX244" s="236"/>
      <c r="GY244" s="236"/>
      <c r="GZ244" s="236"/>
      <c r="HA244" s="236"/>
      <c r="HB244" s="236"/>
      <c r="HC244" s="236"/>
      <c r="HD244" s="236"/>
      <c r="HE244" s="236"/>
      <c r="HF244" s="236"/>
      <c r="HG244" s="236"/>
      <c r="HH244" s="236"/>
      <c r="HI244" s="236"/>
      <c r="HJ244" s="236"/>
      <c r="HK244" s="236"/>
      <c r="HL244" s="236"/>
      <c r="HM244" s="236"/>
      <c r="HN244" s="236"/>
      <c r="HO244" s="236"/>
      <c r="HP244" s="236"/>
      <c r="HQ244" s="236"/>
      <c r="HR244" s="236"/>
      <c r="HS244" s="236"/>
      <c r="HT244" s="236"/>
      <c r="HU244" s="236"/>
      <c r="HV244" s="236"/>
      <c r="HW244" s="236"/>
      <c r="HX244" s="236"/>
      <c r="HY244" s="236"/>
      <c r="HZ244" s="236"/>
      <c r="IA244" s="236"/>
      <c r="IB244" s="236"/>
      <c r="IC244" s="236"/>
      <c r="ID244" s="236"/>
      <c r="IE244" s="236"/>
      <c r="IF244" s="236"/>
      <c r="IG244" s="236"/>
      <c r="IH244" s="236"/>
      <c r="II244" s="236"/>
      <c r="IJ244" s="236"/>
      <c r="IK244" s="236"/>
      <c r="IL244" s="236"/>
      <c r="IM244" s="236"/>
      <c r="IN244" s="236"/>
      <c r="IO244" s="236"/>
      <c r="IP244" s="236"/>
      <c r="IQ244" s="236"/>
      <c r="IR244" s="236"/>
      <c r="IS244" s="236"/>
      <c r="IT244" s="236"/>
      <c r="IU244" s="236"/>
      <c r="IV244" s="236"/>
      <c r="IW244" s="236"/>
    </row>
    <row r="245" spans="3:257" x14ac:dyDescent="0.25">
      <c r="C245" s="316"/>
      <c r="D245" s="236"/>
      <c r="E245" s="236"/>
      <c r="F245" s="236"/>
      <c r="G245" s="236"/>
      <c r="H245" s="236"/>
      <c r="I245" s="315"/>
    </row>
    <row r="246" spans="3:257" x14ac:dyDescent="0.25">
      <c r="K246" s="236"/>
      <c r="L246" s="236"/>
    </row>
    <row r="247" spans="3:257" x14ac:dyDescent="0.25">
      <c r="C247" s="317"/>
      <c r="D247" s="317"/>
      <c r="E247" s="317"/>
      <c r="F247" s="317"/>
      <c r="G247" s="317"/>
      <c r="H247" s="317"/>
      <c r="I247" s="317"/>
    </row>
    <row r="248" spans="3:257" x14ac:dyDescent="0.25">
      <c r="C248" s="257"/>
      <c r="D248" s="257"/>
      <c r="E248" s="257"/>
      <c r="F248" s="257"/>
      <c r="G248" s="257"/>
      <c r="H248" s="257"/>
      <c r="I248" s="257"/>
      <c r="N248" s="318"/>
    </row>
    <row r="249" spans="3:257" x14ac:dyDescent="0.25">
      <c r="C249" s="257"/>
      <c r="D249" s="257"/>
      <c r="E249" s="257"/>
      <c r="F249" s="257"/>
      <c r="G249" s="257"/>
      <c r="H249" s="257"/>
      <c r="I249" s="257"/>
    </row>
    <row r="250" spans="3:257" x14ac:dyDescent="0.25">
      <c r="C250" s="236"/>
    </row>
    <row r="251" spans="3:257" x14ac:dyDescent="0.25">
      <c r="C251" s="319"/>
      <c r="D251" s="316"/>
      <c r="E251" s="316"/>
      <c r="G251" s="316"/>
      <c r="H251" s="316"/>
      <c r="I251" s="320"/>
    </row>
    <row r="252" spans="3:257" x14ac:dyDescent="0.25">
      <c r="C252" s="321"/>
      <c r="D252" s="322"/>
      <c r="E252" s="322"/>
      <c r="F252" s="322"/>
      <c r="G252" s="322"/>
      <c r="H252" s="322"/>
      <c r="I252" s="323"/>
      <c r="M252" s="315"/>
    </row>
    <row r="253" spans="3:257" x14ac:dyDescent="0.25">
      <c r="C253" s="236"/>
      <c r="D253" s="243"/>
      <c r="E253" s="243"/>
      <c r="F253" s="324"/>
      <c r="G253" s="325"/>
      <c r="H253" s="325"/>
      <c r="I253" s="243"/>
      <c r="J253" s="236"/>
    </row>
    <row r="254" spans="3:257" x14ac:dyDescent="0.25">
      <c r="C254" s="236"/>
      <c r="D254" s="243"/>
      <c r="E254" s="243"/>
      <c r="F254" s="324"/>
      <c r="G254" s="325"/>
      <c r="H254" s="325"/>
      <c r="I254" s="243"/>
      <c r="J254" s="236"/>
      <c r="M254" s="236"/>
      <c r="N254" s="236"/>
      <c r="O254" s="236"/>
      <c r="P254" s="236"/>
      <c r="Q254" s="236"/>
      <c r="R254" s="236"/>
      <c r="S254" s="236"/>
      <c r="T254" s="236"/>
      <c r="U254" s="236"/>
      <c r="V254" s="236"/>
      <c r="W254" s="236"/>
      <c r="X254" s="236"/>
      <c r="Y254" s="236"/>
      <c r="Z254" s="236"/>
      <c r="AA254" s="236"/>
      <c r="AB254" s="236"/>
      <c r="AC254" s="236"/>
      <c r="AD254" s="236"/>
      <c r="AE254" s="236"/>
      <c r="AF254" s="236"/>
      <c r="AG254" s="236"/>
      <c r="AH254" s="236"/>
      <c r="AI254" s="236"/>
      <c r="AJ254" s="236"/>
      <c r="AK254" s="236"/>
      <c r="AL254" s="236"/>
      <c r="AM254" s="236"/>
      <c r="AN254" s="236"/>
      <c r="AO254" s="236"/>
      <c r="AP254" s="236"/>
      <c r="AQ254" s="236"/>
      <c r="AR254" s="236"/>
      <c r="AS254" s="236"/>
      <c r="AT254" s="236"/>
      <c r="AU254" s="236"/>
      <c r="AV254" s="236"/>
      <c r="AW254" s="236"/>
      <c r="AX254" s="236"/>
      <c r="AY254" s="236"/>
      <c r="AZ254" s="236"/>
      <c r="BA254" s="236"/>
      <c r="BB254" s="236"/>
      <c r="BC254" s="236"/>
      <c r="BD254" s="236"/>
      <c r="BE254" s="236"/>
      <c r="BF254" s="236"/>
      <c r="BG254" s="236"/>
      <c r="BH254" s="236"/>
      <c r="BI254" s="236"/>
      <c r="BJ254" s="236"/>
      <c r="BK254" s="236"/>
      <c r="BL254" s="236"/>
      <c r="BM254" s="236"/>
      <c r="BN254" s="236"/>
      <c r="BO254" s="236"/>
      <c r="BP254" s="236"/>
      <c r="BQ254" s="236"/>
      <c r="BR254" s="236"/>
      <c r="BS254" s="236"/>
      <c r="BT254" s="236"/>
      <c r="BU254" s="236"/>
      <c r="BV254" s="236"/>
      <c r="BW254" s="236"/>
      <c r="BX254" s="236"/>
      <c r="BY254" s="236"/>
      <c r="BZ254" s="236"/>
      <c r="CA254" s="236"/>
      <c r="CB254" s="236"/>
      <c r="CC254" s="236"/>
      <c r="CD254" s="236"/>
      <c r="CE254" s="236"/>
      <c r="CF254" s="236"/>
      <c r="CG254" s="236"/>
      <c r="CH254" s="236"/>
      <c r="CI254" s="236"/>
      <c r="CJ254" s="236"/>
      <c r="CK254" s="236"/>
      <c r="CL254" s="236"/>
      <c r="CM254" s="236"/>
      <c r="CN254" s="236"/>
      <c r="CO254" s="236"/>
      <c r="CP254" s="236"/>
      <c r="CQ254" s="236"/>
      <c r="CR254" s="236"/>
      <c r="CS254" s="236"/>
      <c r="CT254" s="236"/>
      <c r="CU254" s="236"/>
      <c r="CV254" s="236"/>
      <c r="CW254" s="236"/>
      <c r="CX254" s="236"/>
      <c r="CY254" s="236"/>
      <c r="CZ254" s="236"/>
      <c r="DA254" s="236"/>
      <c r="DB254" s="236"/>
      <c r="DC254" s="236"/>
      <c r="DD254" s="236"/>
      <c r="DE254" s="236"/>
      <c r="DF254" s="236"/>
      <c r="DG254" s="236"/>
      <c r="DH254" s="236"/>
      <c r="DI254" s="236"/>
      <c r="DJ254" s="236"/>
      <c r="DK254" s="236"/>
      <c r="DL254" s="236"/>
      <c r="DM254" s="236"/>
      <c r="DN254" s="236"/>
      <c r="DO254" s="236"/>
      <c r="DP254" s="236"/>
      <c r="DQ254" s="236"/>
      <c r="DR254" s="236"/>
      <c r="DS254" s="236"/>
      <c r="DT254" s="236"/>
      <c r="DU254" s="236"/>
      <c r="DV254" s="236"/>
      <c r="DW254" s="236"/>
      <c r="DX254" s="236"/>
      <c r="DY254" s="236"/>
      <c r="DZ254" s="236"/>
      <c r="EA254" s="236"/>
      <c r="EB254" s="236"/>
      <c r="EC254" s="236"/>
      <c r="ED254" s="236"/>
      <c r="EE254" s="236"/>
      <c r="EF254" s="236"/>
      <c r="EG254" s="236"/>
      <c r="EH254" s="236"/>
      <c r="EI254" s="236"/>
      <c r="EJ254" s="236"/>
      <c r="EK254" s="236"/>
      <c r="EL254" s="236"/>
      <c r="EM254" s="236"/>
      <c r="EN254" s="236"/>
      <c r="EO254" s="236"/>
      <c r="EP254" s="236"/>
      <c r="EQ254" s="236"/>
      <c r="ER254" s="236"/>
      <c r="ES254" s="236"/>
      <c r="ET254" s="236"/>
      <c r="EU254" s="236"/>
      <c r="EV254" s="236"/>
      <c r="EW254" s="236"/>
      <c r="EX254" s="236"/>
      <c r="EY254" s="236"/>
      <c r="EZ254" s="236"/>
      <c r="FA254" s="236"/>
      <c r="FB254" s="236"/>
      <c r="FC254" s="236"/>
      <c r="FD254" s="236"/>
      <c r="FE254" s="236"/>
      <c r="FF254" s="236"/>
      <c r="FG254" s="236"/>
      <c r="FH254" s="236"/>
      <c r="FI254" s="236"/>
      <c r="FJ254" s="236"/>
      <c r="FK254" s="236"/>
      <c r="FL254" s="236"/>
      <c r="FM254" s="236"/>
      <c r="FN254" s="236"/>
      <c r="FO254" s="236"/>
      <c r="FP254" s="236"/>
      <c r="FQ254" s="236"/>
      <c r="FR254" s="236"/>
      <c r="FS254" s="236"/>
      <c r="FT254" s="236"/>
      <c r="FU254" s="236"/>
      <c r="FV254" s="236"/>
      <c r="FW254" s="236"/>
      <c r="FX254" s="236"/>
      <c r="FY254" s="236"/>
      <c r="FZ254" s="236"/>
      <c r="GA254" s="236"/>
      <c r="GB254" s="236"/>
      <c r="GC254" s="236"/>
      <c r="GD254" s="236"/>
      <c r="GE254" s="236"/>
      <c r="GF254" s="236"/>
      <c r="GG254" s="236"/>
      <c r="GH254" s="236"/>
      <c r="GI254" s="236"/>
      <c r="GJ254" s="236"/>
      <c r="GK254" s="236"/>
      <c r="GL254" s="236"/>
      <c r="GM254" s="236"/>
      <c r="GN254" s="236"/>
      <c r="GO254" s="236"/>
      <c r="GP254" s="236"/>
      <c r="GQ254" s="236"/>
      <c r="GR254" s="236"/>
      <c r="GS254" s="236"/>
      <c r="GT254" s="236"/>
      <c r="GU254" s="236"/>
      <c r="GV254" s="236"/>
      <c r="GW254" s="236"/>
      <c r="GX254" s="236"/>
      <c r="GY254" s="236"/>
      <c r="GZ254" s="236"/>
      <c r="HA254" s="236"/>
      <c r="HB254" s="236"/>
      <c r="HC254" s="236"/>
      <c r="HD254" s="236"/>
      <c r="HE254" s="236"/>
      <c r="HF254" s="236"/>
      <c r="HG254" s="236"/>
      <c r="HH254" s="236"/>
      <c r="HI254" s="236"/>
      <c r="HJ254" s="236"/>
      <c r="HK254" s="236"/>
      <c r="HL254" s="236"/>
      <c r="HM254" s="236"/>
      <c r="HN254" s="236"/>
      <c r="HO254" s="236"/>
      <c r="HP254" s="236"/>
      <c r="HQ254" s="236"/>
      <c r="HR254" s="236"/>
      <c r="HS254" s="236"/>
      <c r="HT254" s="236"/>
      <c r="HU254" s="236"/>
      <c r="HV254" s="236"/>
      <c r="HW254" s="236"/>
      <c r="HX254" s="236"/>
      <c r="HY254" s="236"/>
      <c r="HZ254" s="236"/>
      <c r="IA254" s="236"/>
      <c r="IB254" s="236"/>
      <c r="IC254" s="236"/>
      <c r="ID254" s="236"/>
      <c r="IE254" s="236"/>
      <c r="IF254" s="236"/>
      <c r="IG254" s="236"/>
      <c r="IH254" s="236"/>
      <c r="II254" s="236"/>
      <c r="IJ254" s="236"/>
      <c r="IK254" s="236"/>
      <c r="IL254" s="236"/>
      <c r="IM254" s="236"/>
      <c r="IN254" s="236"/>
      <c r="IO254" s="236"/>
      <c r="IP254" s="236"/>
      <c r="IQ254" s="236"/>
      <c r="IR254" s="236"/>
      <c r="IS254" s="236"/>
      <c r="IT254" s="236"/>
      <c r="IU254" s="236"/>
      <c r="IV254" s="236"/>
      <c r="IW254" s="236"/>
    </row>
    <row r="255" spans="3:257" x14ac:dyDescent="0.25">
      <c r="C255" s="236"/>
      <c r="D255" s="243"/>
      <c r="E255" s="243"/>
      <c r="F255" s="324"/>
      <c r="G255" s="325"/>
      <c r="H255" s="325"/>
      <c r="I255" s="243"/>
      <c r="J255" s="236"/>
      <c r="M255" s="236"/>
      <c r="N255" s="236"/>
      <c r="O255" s="236"/>
      <c r="P255" s="236"/>
      <c r="Q255" s="236"/>
      <c r="R255" s="236"/>
      <c r="S255" s="236"/>
      <c r="T255" s="236"/>
      <c r="U255" s="236"/>
      <c r="V255" s="236"/>
      <c r="W255" s="236"/>
      <c r="X255" s="236"/>
      <c r="Y255" s="236"/>
      <c r="Z255" s="236"/>
      <c r="AA255" s="236"/>
      <c r="AB255" s="236"/>
      <c r="AC255" s="236"/>
      <c r="AD255" s="236"/>
      <c r="AE255" s="236"/>
      <c r="AF255" s="236"/>
      <c r="AG255" s="236"/>
      <c r="AH255" s="236"/>
      <c r="AI255" s="236"/>
      <c r="AJ255" s="236"/>
      <c r="AK255" s="236"/>
      <c r="AL255" s="236"/>
      <c r="AM255" s="236"/>
      <c r="AN255" s="236"/>
      <c r="AO255" s="236"/>
      <c r="AP255" s="236"/>
      <c r="AQ255" s="236"/>
      <c r="AR255" s="236"/>
      <c r="AS255" s="236"/>
      <c r="AT255" s="236"/>
      <c r="AU255" s="236"/>
      <c r="AV255" s="236"/>
      <c r="AW255" s="236"/>
      <c r="AX255" s="236"/>
      <c r="AY255" s="236"/>
      <c r="AZ255" s="236"/>
      <c r="BA255" s="236"/>
      <c r="BB255" s="236"/>
      <c r="BC255" s="236"/>
      <c r="BD255" s="236"/>
      <c r="BE255" s="236"/>
      <c r="BF255" s="236"/>
      <c r="BG255" s="236"/>
      <c r="BH255" s="236"/>
      <c r="BI255" s="236"/>
      <c r="BJ255" s="236"/>
      <c r="BK255" s="236"/>
      <c r="BL255" s="236"/>
      <c r="BM255" s="236"/>
      <c r="BN255" s="236"/>
      <c r="BO255" s="236"/>
      <c r="BP255" s="236"/>
      <c r="BQ255" s="236"/>
      <c r="BR255" s="236"/>
      <c r="BS255" s="236"/>
      <c r="BT255" s="236"/>
      <c r="BU255" s="236"/>
      <c r="BV255" s="236"/>
      <c r="BW255" s="236"/>
      <c r="BX255" s="236"/>
      <c r="BY255" s="236"/>
      <c r="BZ255" s="236"/>
      <c r="CA255" s="236"/>
      <c r="CB255" s="236"/>
      <c r="CC255" s="236"/>
      <c r="CD255" s="236"/>
      <c r="CE255" s="236"/>
      <c r="CF255" s="236"/>
      <c r="CG255" s="236"/>
      <c r="CH255" s="236"/>
      <c r="CI255" s="236"/>
      <c r="CJ255" s="236"/>
      <c r="CK255" s="236"/>
      <c r="CL255" s="236"/>
      <c r="CM255" s="236"/>
      <c r="CN255" s="236"/>
      <c r="CO255" s="236"/>
      <c r="CP255" s="236"/>
      <c r="CQ255" s="236"/>
      <c r="CR255" s="236"/>
      <c r="CS255" s="236"/>
      <c r="CT255" s="236"/>
      <c r="CU255" s="236"/>
      <c r="CV255" s="236"/>
      <c r="CW255" s="236"/>
      <c r="CX255" s="236"/>
      <c r="CY255" s="236"/>
      <c r="CZ255" s="236"/>
      <c r="DA255" s="236"/>
      <c r="DB255" s="236"/>
      <c r="DC255" s="236"/>
      <c r="DD255" s="236"/>
      <c r="DE255" s="236"/>
      <c r="DF255" s="236"/>
      <c r="DG255" s="236"/>
      <c r="DH255" s="236"/>
      <c r="DI255" s="236"/>
      <c r="DJ255" s="236"/>
      <c r="DK255" s="236"/>
      <c r="DL255" s="236"/>
      <c r="DM255" s="236"/>
      <c r="DN255" s="236"/>
      <c r="DO255" s="236"/>
      <c r="DP255" s="236"/>
      <c r="DQ255" s="236"/>
      <c r="DR255" s="236"/>
      <c r="DS255" s="236"/>
      <c r="DT255" s="236"/>
      <c r="DU255" s="236"/>
      <c r="DV255" s="236"/>
      <c r="DW255" s="236"/>
      <c r="DX255" s="236"/>
      <c r="DY255" s="236"/>
      <c r="DZ255" s="236"/>
      <c r="EA255" s="236"/>
      <c r="EB255" s="236"/>
      <c r="EC255" s="236"/>
      <c r="ED255" s="236"/>
      <c r="EE255" s="236"/>
      <c r="EF255" s="236"/>
      <c r="EG255" s="236"/>
      <c r="EH255" s="236"/>
      <c r="EI255" s="236"/>
      <c r="EJ255" s="236"/>
      <c r="EK255" s="236"/>
      <c r="EL255" s="236"/>
      <c r="EM255" s="236"/>
      <c r="EN255" s="236"/>
      <c r="EO255" s="236"/>
      <c r="EP255" s="236"/>
      <c r="EQ255" s="236"/>
      <c r="ER255" s="236"/>
      <c r="ES255" s="236"/>
      <c r="ET255" s="236"/>
      <c r="EU255" s="236"/>
      <c r="EV255" s="236"/>
      <c r="EW255" s="236"/>
      <c r="EX255" s="236"/>
      <c r="EY255" s="236"/>
      <c r="EZ255" s="236"/>
      <c r="FA255" s="236"/>
      <c r="FB255" s="236"/>
      <c r="FC255" s="236"/>
      <c r="FD255" s="236"/>
      <c r="FE255" s="236"/>
      <c r="FF255" s="236"/>
      <c r="FG255" s="236"/>
      <c r="FH255" s="236"/>
      <c r="FI255" s="236"/>
      <c r="FJ255" s="236"/>
      <c r="FK255" s="236"/>
      <c r="FL255" s="236"/>
      <c r="FM255" s="236"/>
      <c r="FN255" s="236"/>
      <c r="FO255" s="236"/>
      <c r="FP255" s="236"/>
      <c r="FQ255" s="236"/>
      <c r="FR255" s="236"/>
      <c r="FS255" s="236"/>
      <c r="FT255" s="236"/>
      <c r="FU255" s="236"/>
      <c r="FV255" s="236"/>
      <c r="FW255" s="236"/>
      <c r="FX255" s="236"/>
      <c r="FY255" s="236"/>
      <c r="FZ255" s="236"/>
      <c r="GA255" s="236"/>
      <c r="GB255" s="236"/>
      <c r="GC255" s="236"/>
      <c r="GD255" s="236"/>
      <c r="GE255" s="236"/>
      <c r="GF255" s="236"/>
      <c r="GG255" s="236"/>
      <c r="GH255" s="236"/>
      <c r="GI255" s="236"/>
      <c r="GJ255" s="236"/>
      <c r="GK255" s="236"/>
      <c r="GL255" s="236"/>
      <c r="GM255" s="236"/>
      <c r="GN255" s="236"/>
      <c r="GO255" s="236"/>
      <c r="GP255" s="236"/>
      <c r="GQ255" s="236"/>
      <c r="GR255" s="236"/>
      <c r="GS255" s="236"/>
      <c r="GT255" s="236"/>
      <c r="GU255" s="236"/>
      <c r="GV255" s="236"/>
      <c r="GW255" s="236"/>
      <c r="GX255" s="236"/>
      <c r="GY255" s="236"/>
      <c r="GZ255" s="236"/>
      <c r="HA255" s="236"/>
      <c r="HB255" s="236"/>
      <c r="HC255" s="236"/>
      <c r="HD255" s="236"/>
      <c r="HE255" s="236"/>
      <c r="HF255" s="236"/>
      <c r="HG255" s="236"/>
      <c r="HH255" s="236"/>
      <c r="HI255" s="236"/>
      <c r="HJ255" s="236"/>
      <c r="HK255" s="236"/>
      <c r="HL255" s="236"/>
      <c r="HM255" s="236"/>
      <c r="HN255" s="236"/>
      <c r="HO255" s="236"/>
      <c r="HP255" s="236"/>
      <c r="HQ255" s="236"/>
      <c r="HR255" s="236"/>
      <c r="HS255" s="236"/>
      <c r="HT255" s="236"/>
      <c r="HU255" s="236"/>
      <c r="HV255" s="236"/>
      <c r="HW255" s="236"/>
      <c r="HX255" s="236"/>
      <c r="HY255" s="236"/>
      <c r="HZ255" s="236"/>
      <c r="IA255" s="236"/>
      <c r="IB255" s="236"/>
      <c r="IC255" s="236"/>
      <c r="ID255" s="236"/>
      <c r="IE255" s="236"/>
      <c r="IF255" s="236"/>
      <c r="IG255" s="236"/>
      <c r="IH255" s="236"/>
      <c r="II255" s="236"/>
      <c r="IJ255" s="236"/>
      <c r="IK255" s="236"/>
      <c r="IL255" s="236"/>
      <c r="IM255" s="236"/>
      <c r="IN255" s="236"/>
      <c r="IO255" s="236"/>
      <c r="IP255" s="236"/>
      <c r="IQ255" s="236"/>
      <c r="IR255" s="236"/>
      <c r="IS255" s="236"/>
      <c r="IT255" s="236"/>
      <c r="IU255" s="236"/>
      <c r="IV255" s="236"/>
      <c r="IW255" s="236"/>
    </row>
    <row r="256" spans="3:257" x14ac:dyDescent="0.25">
      <c r="C256" s="319"/>
      <c r="D256" s="321"/>
      <c r="E256" s="321"/>
      <c r="G256" s="316"/>
      <c r="H256" s="316"/>
      <c r="I256" s="320"/>
      <c r="K256" s="236"/>
      <c r="L256" s="236"/>
      <c r="M256" s="236"/>
      <c r="N256" s="236"/>
      <c r="O256" s="236"/>
      <c r="P256" s="236"/>
      <c r="Q256" s="236"/>
      <c r="R256" s="236"/>
      <c r="S256" s="236"/>
      <c r="T256" s="236"/>
      <c r="U256" s="236"/>
      <c r="V256" s="236"/>
      <c r="W256" s="236"/>
      <c r="X256" s="236"/>
      <c r="Y256" s="236"/>
      <c r="Z256" s="236"/>
      <c r="AA256" s="236"/>
      <c r="AB256" s="236"/>
      <c r="AC256" s="236"/>
      <c r="AD256" s="236"/>
      <c r="AE256" s="236"/>
      <c r="AF256" s="236"/>
      <c r="AG256" s="236"/>
      <c r="AH256" s="236"/>
      <c r="AI256" s="236"/>
      <c r="AJ256" s="236"/>
      <c r="AK256" s="236"/>
      <c r="AL256" s="236"/>
      <c r="AM256" s="236"/>
      <c r="AN256" s="236"/>
      <c r="AO256" s="236"/>
      <c r="AP256" s="236"/>
      <c r="AQ256" s="236"/>
      <c r="AR256" s="236"/>
      <c r="AS256" s="236"/>
      <c r="AT256" s="236"/>
      <c r="AU256" s="236"/>
      <c r="AV256" s="236"/>
      <c r="AW256" s="236"/>
      <c r="AX256" s="236"/>
      <c r="AY256" s="236"/>
      <c r="AZ256" s="236"/>
      <c r="BA256" s="236"/>
      <c r="BB256" s="236"/>
      <c r="BC256" s="236"/>
      <c r="BD256" s="236"/>
      <c r="BE256" s="236"/>
      <c r="BF256" s="236"/>
      <c r="BG256" s="236"/>
      <c r="BH256" s="236"/>
      <c r="BI256" s="236"/>
      <c r="BJ256" s="236"/>
      <c r="BK256" s="236"/>
      <c r="BL256" s="236"/>
      <c r="BM256" s="236"/>
      <c r="BN256" s="236"/>
      <c r="BO256" s="236"/>
      <c r="BP256" s="236"/>
      <c r="BQ256" s="236"/>
      <c r="BR256" s="236"/>
      <c r="BS256" s="236"/>
      <c r="BT256" s="236"/>
      <c r="BU256" s="236"/>
      <c r="BV256" s="236"/>
      <c r="BW256" s="236"/>
      <c r="BX256" s="236"/>
      <c r="BY256" s="236"/>
      <c r="BZ256" s="236"/>
      <c r="CA256" s="236"/>
      <c r="CB256" s="236"/>
      <c r="CC256" s="236"/>
      <c r="CD256" s="236"/>
      <c r="CE256" s="236"/>
      <c r="CF256" s="236"/>
      <c r="CG256" s="236"/>
      <c r="CH256" s="236"/>
      <c r="CI256" s="236"/>
      <c r="CJ256" s="236"/>
      <c r="CK256" s="236"/>
      <c r="CL256" s="236"/>
      <c r="CM256" s="236"/>
      <c r="CN256" s="236"/>
      <c r="CO256" s="236"/>
      <c r="CP256" s="236"/>
      <c r="CQ256" s="236"/>
      <c r="CR256" s="236"/>
      <c r="CS256" s="236"/>
      <c r="CT256" s="236"/>
      <c r="CU256" s="236"/>
      <c r="CV256" s="236"/>
      <c r="CW256" s="236"/>
      <c r="CX256" s="236"/>
      <c r="CY256" s="236"/>
      <c r="CZ256" s="236"/>
      <c r="DA256" s="236"/>
      <c r="DB256" s="236"/>
      <c r="DC256" s="236"/>
      <c r="DD256" s="236"/>
      <c r="DE256" s="236"/>
      <c r="DF256" s="236"/>
      <c r="DG256" s="236"/>
      <c r="DH256" s="236"/>
      <c r="DI256" s="236"/>
      <c r="DJ256" s="236"/>
      <c r="DK256" s="236"/>
      <c r="DL256" s="236"/>
      <c r="DM256" s="236"/>
      <c r="DN256" s="236"/>
      <c r="DO256" s="236"/>
      <c r="DP256" s="236"/>
      <c r="DQ256" s="236"/>
      <c r="DR256" s="236"/>
      <c r="DS256" s="236"/>
      <c r="DT256" s="236"/>
      <c r="DU256" s="236"/>
      <c r="DV256" s="236"/>
      <c r="DW256" s="236"/>
      <c r="DX256" s="236"/>
      <c r="DY256" s="236"/>
      <c r="DZ256" s="236"/>
      <c r="EA256" s="236"/>
      <c r="EB256" s="236"/>
      <c r="EC256" s="236"/>
      <c r="ED256" s="236"/>
      <c r="EE256" s="236"/>
      <c r="EF256" s="236"/>
      <c r="EG256" s="236"/>
      <c r="EH256" s="236"/>
      <c r="EI256" s="236"/>
      <c r="EJ256" s="236"/>
      <c r="EK256" s="236"/>
      <c r="EL256" s="236"/>
      <c r="EM256" s="236"/>
      <c r="EN256" s="236"/>
      <c r="EO256" s="236"/>
      <c r="EP256" s="236"/>
      <c r="EQ256" s="236"/>
      <c r="ER256" s="236"/>
      <c r="ES256" s="236"/>
      <c r="ET256" s="236"/>
      <c r="EU256" s="236"/>
      <c r="EV256" s="236"/>
      <c r="EW256" s="236"/>
      <c r="EX256" s="236"/>
      <c r="EY256" s="236"/>
      <c r="EZ256" s="236"/>
      <c r="FA256" s="236"/>
      <c r="FB256" s="236"/>
      <c r="FC256" s="236"/>
      <c r="FD256" s="236"/>
      <c r="FE256" s="236"/>
      <c r="FF256" s="236"/>
      <c r="FG256" s="236"/>
      <c r="FH256" s="236"/>
      <c r="FI256" s="236"/>
      <c r="FJ256" s="236"/>
      <c r="FK256" s="236"/>
      <c r="FL256" s="236"/>
      <c r="FM256" s="236"/>
      <c r="FN256" s="236"/>
      <c r="FO256" s="236"/>
      <c r="FP256" s="236"/>
      <c r="FQ256" s="236"/>
      <c r="FR256" s="236"/>
      <c r="FS256" s="236"/>
      <c r="FT256" s="236"/>
      <c r="FU256" s="236"/>
      <c r="FV256" s="236"/>
      <c r="FW256" s="236"/>
      <c r="FX256" s="236"/>
      <c r="FY256" s="236"/>
      <c r="FZ256" s="236"/>
      <c r="GA256" s="236"/>
      <c r="GB256" s="236"/>
      <c r="GC256" s="236"/>
      <c r="GD256" s="236"/>
      <c r="GE256" s="236"/>
      <c r="GF256" s="236"/>
      <c r="GG256" s="236"/>
      <c r="GH256" s="236"/>
      <c r="GI256" s="236"/>
      <c r="GJ256" s="236"/>
      <c r="GK256" s="236"/>
      <c r="GL256" s="236"/>
      <c r="GM256" s="236"/>
      <c r="GN256" s="236"/>
      <c r="GO256" s="236"/>
      <c r="GP256" s="236"/>
      <c r="GQ256" s="236"/>
      <c r="GR256" s="236"/>
      <c r="GS256" s="236"/>
      <c r="GT256" s="236"/>
      <c r="GU256" s="236"/>
      <c r="GV256" s="236"/>
      <c r="GW256" s="236"/>
      <c r="GX256" s="236"/>
      <c r="GY256" s="236"/>
      <c r="GZ256" s="236"/>
      <c r="HA256" s="236"/>
      <c r="HB256" s="236"/>
      <c r="HC256" s="236"/>
      <c r="HD256" s="236"/>
      <c r="HE256" s="236"/>
      <c r="HF256" s="236"/>
      <c r="HG256" s="236"/>
      <c r="HH256" s="236"/>
      <c r="HI256" s="236"/>
      <c r="HJ256" s="236"/>
      <c r="HK256" s="236"/>
      <c r="HL256" s="236"/>
      <c r="HM256" s="236"/>
      <c r="HN256" s="236"/>
      <c r="HO256" s="236"/>
      <c r="HP256" s="236"/>
      <c r="HQ256" s="236"/>
      <c r="HR256" s="236"/>
      <c r="HS256" s="236"/>
      <c r="HT256" s="236"/>
      <c r="HU256" s="236"/>
      <c r="HV256" s="236"/>
      <c r="HW256" s="236"/>
      <c r="HX256" s="236"/>
      <c r="HY256" s="236"/>
      <c r="HZ256" s="236"/>
      <c r="IA256" s="236"/>
      <c r="IB256" s="236"/>
      <c r="IC256" s="236"/>
      <c r="ID256" s="236"/>
      <c r="IE256" s="236"/>
      <c r="IF256" s="236"/>
      <c r="IG256" s="236"/>
      <c r="IH256" s="236"/>
      <c r="II256" s="236"/>
      <c r="IJ256" s="236"/>
      <c r="IK256" s="236"/>
      <c r="IL256" s="236"/>
      <c r="IM256" s="236"/>
      <c r="IN256" s="236"/>
      <c r="IO256" s="236"/>
      <c r="IP256" s="236"/>
      <c r="IQ256" s="236"/>
      <c r="IR256" s="236"/>
      <c r="IS256" s="236"/>
      <c r="IT256" s="236"/>
      <c r="IU256" s="236"/>
      <c r="IV256" s="236"/>
      <c r="IW256" s="236"/>
    </row>
    <row r="257" spans="3:257" x14ac:dyDescent="0.25">
      <c r="C257" s="326"/>
      <c r="F257" s="243"/>
      <c r="K257" s="236"/>
      <c r="L257" s="236"/>
    </row>
    <row r="258" spans="3:257" x14ac:dyDescent="0.25">
      <c r="C258" s="316"/>
      <c r="J258" s="236"/>
      <c r="K258" s="236"/>
      <c r="L258" s="236"/>
      <c r="N258" s="316"/>
    </row>
    <row r="259" spans="3:257" x14ac:dyDescent="0.25">
      <c r="C259" s="316"/>
      <c r="D259" s="236"/>
      <c r="E259" s="236"/>
      <c r="F259" s="236"/>
      <c r="G259" s="236"/>
      <c r="H259" s="236"/>
      <c r="I259" s="315"/>
      <c r="M259" s="236"/>
      <c r="N259" s="236"/>
      <c r="O259" s="236"/>
      <c r="P259" s="236"/>
      <c r="Q259" s="236"/>
      <c r="R259" s="236"/>
      <c r="S259" s="236"/>
      <c r="T259" s="236"/>
      <c r="U259" s="236"/>
      <c r="V259" s="236"/>
      <c r="W259" s="236"/>
      <c r="X259" s="236"/>
      <c r="Y259" s="236"/>
      <c r="Z259" s="236"/>
      <c r="AA259" s="236"/>
      <c r="AB259" s="236"/>
      <c r="AC259" s="236"/>
      <c r="AD259" s="236"/>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c r="CN259" s="236"/>
      <c r="CO259" s="236"/>
      <c r="CP259" s="236"/>
      <c r="CQ259" s="236"/>
      <c r="CR259" s="236"/>
      <c r="CS259" s="236"/>
      <c r="CT259" s="236"/>
      <c r="CU259" s="236"/>
      <c r="CV259" s="236"/>
      <c r="CW259" s="236"/>
      <c r="CX259" s="236"/>
      <c r="CY259" s="236"/>
      <c r="CZ259" s="236"/>
      <c r="DA259" s="236"/>
      <c r="DB259" s="236"/>
      <c r="DC259" s="236"/>
      <c r="DD259" s="236"/>
      <c r="DE259" s="236"/>
      <c r="DF259" s="236"/>
      <c r="DG259" s="236"/>
      <c r="DH259" s="236"/>
      <c r="DI259" s="236"/>
      <c r="DJ259" s="236"/>
      <c r="DK259" s="236"/>
      <c r="DL259" s="236"/>
      <c r="DM259" s="236"/>
      <c r="DN259" s="236"/>
      <c r="DO259" s="236"/>
      <c r="DP259" s="236"/>
      <c r="DQ259" s="236"/>
      <c r="DR259" s="236"/>
      <c r="DS259" s="236"/>
      <c r="DT259" s="236"/>
      <c r="DU259" s="236"/>
      <c r="DV259" s="236"/>
      <c r="DW259" s="236"/>
      <c r="DX259" s="236"/>
      <c r="DY259" s="236"/>
      <c r="DZ259" s="236"/>
      <c r="EA259" s="236"/>
      <c r="EB259" s="236"/>
      <c r="EC259" s="236"/>
      <c r="ED259" s="236"/>
      <c r="EE259" s="236"/>
      <c r="EF259" s="236"/>
      <c r="EG259" s="236"/>
      <c r="EH259" s="236"/>
      <c r="EI259" s="236"/>
      <c r="EJ259" s="236"/>
      <c r="EK259" s="236"/>
      <c r="EL259" s="236"/>
      <c r="EM259" s="236"/>
      <c r="EN259" s="236"/>
      <c r="EO259" s="236"/>
      <c r="EP259" s="236"/>
      <c r="EQ259" s="236"/>
      <c r="ER259" s="236"/>
      <c r="ES259" s="236"/>
      <c r="ET259" s="236"/>
      <c r="EU259" s="236"/>
      <c r="EV259" s="236"/>
      <c r="EW259" s="236"/>
      <c r="EX259" s="236"/>
      <c r="EY259" s="236"/>
      <c r="EZ259" s="236"/>
      <c r="FA259" s="236"/>
      <c r="FB259" s="236"/>
      <c r="FC259" s="236"/>
      <c r="FD259" s="236"/>
      <c r="FE259" s="236"/>
      <c r="FF259" s="236"/>
      <c r="FG259" s="236"/>
      <c r="FH259" s="236"/>
      <c r="FI259" s="236"/>
      <c r="FJ259" s="236"/>
      <c r="FK259" s="236"/>
      <c r="FL259" s="236"/>
      <c r="FM259" s="236"/>
      <c r="FN259" s="236"/>
      <c r="FO259" s="236"/>
      <c r="FP259" s="236"/>
      <c r="FQ259" s="236"/>
      <c r="FR259" s="236"/>
      <c r="FS259" s="236"/>
      <c r="FT259" s="236"/>
      <c r="FU259" s="236"/>
      <c r="FV259" s="236"/>
      <c r="FW259" s="236"/>
      <c r="FX259" s="236"/>
      <c r="FY259" s="236"/>
      <c r="FZ259" s="236"/>
      <c r="GA259" s="236"/>
      <c r="GB259" s="236"/>
      <c r="GC259" s="236"/>
      <c r="GD259" s="236"/>
      <c r="GE259" s="236"/>
      <c r="GF259" s="236"/>
      <c r="GG259" s="236"/>
      <c r="GH259" s="236"/>
      <c r="GI259" s="236"/>
      <c r="GJ259" s="236"/>
      <c r="GK259" s="236"/>
      <c r="GL259" s="236"/>
      <c r="GM259" s="236"/>
      <c r="GN259" s="236"/>
      <c r="GO259" s="236"/>
      <c r="GP259" s="236"/>
      <c r="GQ259" s="236"/>
      <c r="GR259" s="236"/>
      <c r="GS259" s="236"/>
      <c r="GT259" s="236"/>
      <c r="GU259" s="236"/>
      <c r="GV259" s="236"/>
      <c r="GW259" s="236"/>
      <c r="GX259" s="236"/>
      <c r="GY259" s="236"/>
      <c r="GZ259" s="236"/>
      <c r="HA259" s="236"/>
      <c r="HB259" s="236"/>
      <c r="HC259" s="236"/>
      <c r="HD259" s="236"/>
      <c r="HE259" s="236"/>
      <c r="HF259" s="236"/>
      <c r="HG259" s="236"/>
      <c r="HH259" s="236"/>
      <c r="HI259" s="236"/>
      <c r="HJ259" s="236"/>
      <c r="HK259" s="236"/>
      <c r="HL259" s="236"/>
      <c r="HM259" s="236"/>
      <c r="HN259" s="236"/>
      <c r="HO259" s="236"/>
      <c r="HP259" s="236"/>
      <c r="HQ259" s="236"/>
      <c r="HR259" s="236"/>
      <c r="HS259" s="236"/>
      <c r="HT259" s="236"/>
      <c r="HU259" s="236"/>
      <c r="HV259" s="236"/>
      <c r="HW259" s="236"/>
      <c r="HX259" s="236"/>
      <c r="HY259" s="236"/>
      <c r="HZ259" s="236"/>
      <c r="IA259" s="236"/>
      <c r="IB259" s="236"/>
      <c r="IC259" s="236"/>
      <c r="ID259" s="236"/>
      <c r="IE259" s="236"/>
      <c r="IF259" s="236"/>
      <c r="IG259" s="236"/>
      <c r="IH259" s="236"/>
      <c r="II259" s="236"/>
      <c r="IJ259" s="236"/>
      <c r="IK259" s="236"/>
      <c r="IL259" s="236"/>
      <c r="IM259" s="236"/>
      <c r="IN259" s="236"/>
      <c r="IO259" s="236"/>
      <c r="IP259" s="236"/>
      <c r="IQ259" s="236"/>
      <c r="IR259" s="236"/>
      <c r="IS259" s="236"/>
      <c r="IT259" s="236"/>
      <c r="IU259" s="236"/>
      <c r="IV259" s="236"/>
      <c r="IW259" s="236"/>
    </row>
    <row r="260" spans="3:257" x14ac:dyDescent="0.25">
      <c r="C260" s="316"/>
      <c r="D260" s="236"/>
      <c r="E260" s="236"/>
      <c r="F260" s="236"/>
      <c r="G260" s="236"/>
      <c r="H260" s="236"/>
      <c r="I260" s="315"/>
      <c r="K260" s="236"/>
      <c r="L260" s="236"/>
    </row>
    <row r="262" spans="3:257" x14ac:dyDescent="0.25">
      <c r="C262" s="317"/>
      <c r="D262" s="317"/>
      <c r="E262" s="317"/>
      <c r="F262" s="317"/>
      <c r="G262" s="317"/>
      <c r="H262" s="317"/>
      <c r="I262" s="317"/>
    </row>
    <row r="263" spans="3:257" x14ac:dyDescent="0.25">
      <c r="C263" s="257"/>
      <c r="D263" s="257"/>
      <c r="E263" s="257"/>
      <c r="F263" s="257"/>
      <c r="G263" s="257"/>
      <c r="H263" s="257"/>
      <c r="I263" s="257"/>
    </row>
    <row r="264" spans="3:257" x14ac:dyDescent="0.25">
      <c r="C264" s="257"/>
      <c r="D264" s="257"/>
      <c r="E264" s="257"/>
      <c r="F264" s="257"/>
      <c r="G264" s="257"/>
      <c r="H264" s="257"/>
      <c r="I264" s="257"/>
    </row>
    <row r="265" spans="3:257" x14ac:dyDescent="0.25">
      <c r="C265" s="236"/>
      <c r="M265" s="315"/>
    </row>
    <row r="266" spans="3:257" x14ac:dyDescent="0.25">
      <c r="C266" s="319"/>
      <c r="D266" s="316"/>
      <c r="E266" s="316"/>
      <c r="G266" s="316"/>
      <c r="H266" s="316"/>
      <c r="I266" s="320"/>
    </row>
    <row r="267" spans="3:257" x14ac:dyDescent="0.25">
      <c r="C267" s="321"/>
      <c r="D267" s="322"/>
      <c r="E267" s="322"/>
      <c r="F267" s="322"/>
      <c r="G267" s="322"/>
      <c r="H267" s="322"/>
      <c r="I267" s="323"/>
    </row>
    <row r="268" spans="3:257" x14ac:dyDescent="0.25">
      <c r="C268" s="326"/>
      <c r="D268" s="243"/>
      <c r="E268" s="243"/>
      <c r="F268" s="324"/>
      <c r="G268" s="325"/>
      <c r="H268" s="325"/>
      <c r="I268" s="243"/>
      <c r="J268" s="236"/>
    </row>
    <row r="269" spans="3:257" x14ac:dyDescent="0.25">
      <c r="C269" s="236"/>
      <c r="D269" s="243"/>
      <c r="E269" s="243"/>
      <c r="F269" s="324"/>
      <c r="G269" s="325"/>
      <c r="H269" s="325"/>
      <c r="I269" s="243"/>
      <c r="J269" s="236"/>
      <c r="M269" s="236"/>
      <c r="N269" s="236"/>
      <c r="O269" s="236"/>
      <c r="P269" s="236"/>
      <c r="Q269" s="236"/>
      <c r="R269" s="236"/>
      <c r="S269" s="236"/>
      <c r="T269" s="236"/>
      <c r="U269" s="236"/>
      <c r="V269" s="236"/>
      <c r="W269" s="236"/>
      <c r="X269" s="236"/>
      <c r="Y269" s="236"/>
      <c r="Z269" s="236"/>
      <c r="AA269" s="236"/>
      <c r="AB269" s="236"/>
      <c r="AC269" s="236"/>
      <c r="AD269" s="236"/>
      <c r="AE269" s="236"/>
      <c r="AF269" s="236"/>
      <c r="AG269" s="236"/>
      <c r="AH269" s="236"/>
      <c r="AI269" s="236"/>
      <c r="AJ269" s="236"/>
      <c r="AK269" s="236"/>
      <c r="AL269" s="236"/>
      <c r="AM269" s="236"/>
      <c r="AN269" s="236"/>
      <c r="AO269" s="236"/>
      <c r="AP269" s="236"/>
      <c r="AQ269" s="236"/>
      <c r="AR269" s="236"/>
      <c r="AS269" s="236"/>
      <c r="AT269" s="236"/>
      <c r="AU269" s="236"/>
      <c r="AV269" s="236"/>
      <c r="AW269" s="236"/>
      <c r="AX269" s="236"/>
      <c r="AY269" s="236"/>
      <c r="AZ269" s="236"/>
      <c r="BA269" s="236"/>
      <c r="BB269" s="236"/>
      <c r="BC269" s="236"/>
      <c r="BD269" s="236"/>
      <c r="BE269" s="236"/>
      <c r="BF269" s="236"/>
      <c r="BG269" s="236"/>
      <c r="BH269" s="236"/>
      <c r="BI269" s="236"/>
      <c r="BJ269" s="236"/>
      <c r="BK269" s="236"/>
      <c r="BL269" s="236"/>
      <c r="BM269" s="236"/>
      <c r="BN269" s="236"/>
      <c r="BO269" s="236"/>
      <c r="BP269" s="236"/>
      <c r="BQ269" s="236"/>
      <c r="BR269" s="236"/>
      <c r="BS269" s="236"/>
      <c r="BT269" s="236"/>
      <c r="BU269" s="236"/>
      <c r="BV269" s="236"/>
      <c r="BW269" s="236"/>
      <c r="BX269" s="236"/>
      <c r="BY269" s="236"/>
      <c r="BZ269" s="236"/>
      <c r="CA269" s="236"/>
      <c r="CB269" s="236"/>
      <c r="CC269" s="236"/>
      <c r="CD269" s="236"/>
      <c r="CE269" s="236"/>
      <c r="CF269" s="236"/>
      <c r="CG269" s="236"/>
      <c r="CH269" s="236"/>
      <c r="CI269" s="236"/>
      <c r="CJ269" s="236"/>
      <c r="CK269" s="236"/>
      <c r="CL269" s="236"/>
      <c r="CM269" s="236"/>
      <c r="CN269" s="236"/>
      <c r="CO269" s="236"/>
      <c r="CP269" s="236"/>
      <c r="CQ269" s="236"/>
      <c r="CR269" s="236"/>
      <c r="CS269" s="236"/>
      <c r="CT269" s="236"/>
      <c r="CU269" s="236"/>
      <c r="CV269" s="236"/>
      <c r="CW269" s="236"/>
      <c r="CX269" s="236"/>
      <c r="CY269" s="236"/>
      <c r="CZ269" s="236"/>
      <c r="DA269" s="236"/>
      <c r="DB269" s="236"/>
      <c r="DC269" s="236"/>
      <c r="DD269" s="236"/>
      <c r="DE269" s="236"/>
      <c r="DF269" s="236"/>
      <c r="DG269" s="236"/>
      <c r="DH269" s="236"/>
      <c r="DI269" s="236"/>
      <c r="DJ269" s="236"/>
      <c r="DK269" s="236"/>
      <c r="DL269" s="236"/>
      <c r="DM269" s="236"/>
      <c r="DN269" s="236"/>
      <c r="DO269" s="236"/>
      <c r="DP269" s="236"/>
      <c r="DQ269" s="236"/>
      <c r="DR269" s="236"/>
      <c r="DS269" s="236"/>
      <c r="DT269" s="236"/>
      <c r="DU269" s="236"/>
      <c r="DV269" s="236"/>
      <c r="DW269" s="236"/>
      <c r="DX269" s="236"/>
      <c r="DY269" s="236"/>
      <c r="DZ269" s="236"/>
      <c r="EA269" s="236"/>
      <c r="EB269" s="236"/>
      <c r="EC269" s="236"/>
      <c r="ED269" s="236"/>
      <c r="EE269" s="236"/>
      <c r="EF269" s="236"/>
      <c r="EG269" s="236"/>
      <c r="EH269" s="236"/>
      <c r="EI269" s="236"/>
      <c r="EJ269" s="236"/>
      <c r="EK269" s="236"/>
      <c r="EL269" s="236"/>
      <c r="EM269" s="236"/>
      <c r="EN269" s="236"/>
      <c r="EO269" s="236"/>
      <c r="EP269" s="236"/>
      <c r="EQ269" s="236"/>
      <c r="ER269" s="236"/>
      <c r="ES269" s="236"/>
      <c r="ET269" s="236"/>
      <c r="EU269" s="236"/>
      <c r="EV269" s="236"/>
      <c r="EW269" s="236"/>
      <c r="EX269" s="236"/>
      <c r="EY269" s="236"/>
      <c r="EZ269" s="236"/>
      <c r="FA269" s="236"/>
      <c r="FB269" s="236"/>
      <c r="FC269" s="236"/>
      <c r="FD269" s="236"/>
      <c r="FE269" s="236"/>
      <c r="FF269" s="236"/>
      <c r="FG269" s="236"/>
      <c r="FH269" s="236"/>
      <c r="FI269" s="236"/>
      <c r="FJ269" s="236"/>
      <c r="FK269" s="236"/>
      <c r="FL269" s="236"/>
      <c r="FM269" s="236"/>
      <c r="FN269" s="236"/>
      <c r="FO269" s="236"/>
      <c r="FP269" s="236"/>
      <c r="FQ269" s="236"/>
      <c r="FR269" s="236"/>
      <c r="FS269" s="236"/>
      <c r="FT269" s="236"/>
      <c r="FU269" s="236"/>
      <c r="FV269" s="236"/>
      <c r="FW269" s="236"/>
      <c r="FX269" s="236"/>
      <c r="FY269" s="236"/>
      <c r="FZ269" s="236"/>
      <c r="GA269" s="236"/>
      <c r="GB269" s="236"/>
      <c r="GC269" s="236"/>
      <c r="GD269" s="236"/>
      <c r="GE269" s="236"/>
      <c r="GF269" s="236"/>
      <c r="GG269" s="236"/>
      <c r="GH269" s="236"/>
      <c r="GI269" s="236"/>
      <c r="GJ269" s="236"/>
      <c r="GK269" s="236"/>
      <c r="GL269" s="236"/>
      <c r="GM269" s="236"/>
      <c r="GN269" s="236"/>
      <c r="GO269" s="236"/>
      <c r="GP269" s="236"/>
      <c r="GQ269" s="236"/>
      <c r="GR269" s="236"/>
      <c r="GS269" s="236"/>
      <c r="GT269" s="236"/>
      <c r="GU269" s="236"/>
      <c r="GV269" s="236"/>
      <c r="GW269" s="236"/>
      <c r="GX269" s="236"/>
      <c r="GY269" s="236"/>
      <c r="GZ269" s="236"/>
      <c r="HA269" s="236"/>
      <c r="HB269" s="236"/>
      <c r="HC269" s="236"/>
      <c r="HD269" s="236"/>
      <c r="HE269" s="236"/>
      <c r="HF269" s="236"/>
      <c r="HG269" s="236"/>
      <c r="HH269" s="236"/>
      <c r="HI269" s="236"/>
      <c r="HJ269" s="236"/>
      <c r="HK269" s="236"/>
      <c r="HL269" s="236"/>
      <c r="HM269" s="236"/>
      <c r="HN269" s="236"/>
      <c r="HO269" s="236"/>
      <c r="HP269" s="236"/>
      <c r="HQ269" s="236"/>
      <c r="HR269" s="236"/>
      <c r="HS269" s="236"/>
      <c r="HT269" s="236"/>
      <c r="HU269" s="236"/>
      <c r="HV269" s="236"/>
      <c r="HW269" s="236"/>
      <c r="HX269" s="236"/>
      <c r="HY269" s="236"/>
      <c r="HZ269" s="236"/>
      <c r="IA269" s="236"/>
      <c r="IB269" s="236"/>
      <c r="IC269" s="236"/>
      <c r="ID269" s="236"/>
      <c r="IE269" s="236"/>
      <c r="IF269" s="236"/>
      <c r="IG269" s="236"/>
      <c r="IH269" s="236"/>
      <c r="II269" s="236"/>
      <c r="IJ269" s="236"/>
      <c r="IK269" s="236"/>
      <c r="IL269" s="236"/>
      <c r="IM269" s="236"/>
      <c r="IN269" s="236"/>
      <c r="IO269" s="236"/>
      <c r="IP269" s="236"/>
      <c r="IQ269" s="236"/>
      <c r="IR269" s="236"/>
      <c r="IS269" s="236"/>
      <c r="IT269" s="236"/>
      <c r="IU269" s="236"/>
      <c r="IV269" s="236"/>
      <c r="IW269" s="236"/>
    </row>
    <row r="270" spans="3:257" x14ac:dyDescent="0.25">
      <c r="C270" s="236"/>
      <c r="D270" s="243"/>
      <c r="E270" s="243"/>
      <c r="F270" s="324"/>
      <c r="G270" s="325"/>
      <c r="H270" s="325"/>
      <c r="I270" s="243"/>
      <c r="J270" s="236"/>
      <c r="M270" s="236"/>
      <c r="N270" s="236"/>
      <c r="O270" s="236"/>
      <c r="P270" s="236"/>
      <c r="Q270" s="236"/>
      <c r="R270" s="236"/>
      <c r="S270" s="236"/>
      <c r="T270" s="236"/>
      <c r="U270" s="236"/>
      <c r="V270" s="236"/>
      <c r="W270" s="236"/>
      <c r="X270" s="236"/>
      <c r="Y270" s="236"/>
      <c r="Z270" s="236"/>
      <c r="AA270" s="236"/>
      <c r="AB270" s="236"/>
      <c r="AC270" s="236"/>
      <c r="AD270" s="236"/>
      <c r="AE270" s="236"/>
      <c r="AF270" s="236"/>
      <c r="AG270" s="236"/>
      <c r="AH270" s="236"/>
      <c r="AI270" s="236"/>
      <c r="AJ270" s="236"/>
      <c r="AK270" s="236"/>
      <c r="AL270" s="236"/>
      <c r="AM270" s="236"/>
      <c r="AN270" s="236"/>
      <c r="AO270" s="236"/>
      <c r="AP270" s="236"/>
      <c r="AQ270" s="236"/>
      <c r="AR270" s="236"/>
      <c r="AS270" s="236"/>
      <c r="AT270" s="236"/>
      <c r="AU270" s="236"/>
      <c r="AV270" s="236"/>
      <c r="AW270" s="236"/>
      <c r="AX270" s="236"/>
      <c r="AY270" s="236"/>
      <c r="AZ270" s="236"/>
      <c r="BA270" s="236"/>
      <c r="BB270" s="236"/>
      <c r="BC270" s="236"/>
      <c r="BD270" s="236"/>
      <c r="BE270" s="236"/>
      <c r="BF270" s="236"/>
      <c r="BG270" s="236"/>
      <c r="BH270" s="236"/>
      <c r="BI270" s="236"/>
      <c r="BJ270" s="236"/>
      <c r="BK270" s="236"/>
      <c r="BL270" s="236"/>
      <c r="BM270" s="236"/>
      <c r="BN270" s="236"/>
      <c r="BO270" s="236"/>
      <c r="BP270" s="236"/>
      <c r="BQ270" s="236"/>
      <c r="BR270" s="236"/>
      <c r="BS270" s="236"/>
      <c r="BT270" s="236"/>
      <c r="BU270" s="236"/>
      <c r="BV270" s="236"/>
      <c r="BW270" s="236"/>
      <c r="BX270" s="236"/>
      <c r="BY270" s="236"/>
      <c r="BZ270" s="236"/>
      <c r="CA270" s="236"/>
      <c r="CB270" s="236"/>
      <c r="CC270" s="236"/>
      <c r="CD270" s="236"/>
      <c r="CE270" s="236"/>
      <c r="CF270" s="236"/>
      <c r="CG270" s="236"/>
      <c r="CH270" s="236"/>
      <c r="CI270" s="236"/>
      <c r="CJ270" s="236"/>
      <c r="CK270" s="236"/>
      <c r="CL270" s="236"/>
      <c r="CM270" s="236"/>
      <c r="CN270" s="236"/>
      <c r="CO270" s="236"/>
      <c r="CP270" s="236"/>
      <c r="CQ270" s="236"/>
      <c r="CR270" s="236"/>
      <c r="CS270" s="236"/>
      <c r="CT270" s="236"/>
      <c r="CU270" s="236"/>
      <c r="CV270" s="236"/>
      <c r="CW270" s="236"/>
      <c r="CX270" s="236"/>
      <c r="CY270" s="236"/>
      <c r="CZ270" s="236"/>
      <c r="DA270" s="236"/>
      <c r="DB270" s="236"/>
      <c r="DC270" s="236"/>
      <c r="DD270" s="236"/>
      <c r="DE270" s="236"/>
      <c r="DF270" s="236"/>
      <c r="DG270" s="236"/>
      <c r="DH270" s="236"/>
      <c r="DI270" s="236"/>
      <c r="DJ270" s="236"/>
      <c r="DK270" s="236"/>
      <c r="DL270" s="236"/>
      <c r="DM270" s="236"/>
      <c r="DN270" s="236"/>
      <c r="DO270" s="236"/>
      <c r="DP270" s="236"/>
      <c r="DQ270" s="236"/>
      <c r="DR270" s="236"/>
      <c r="DS270" s="236"/>
      <c r="DT270" s="236"/>
      <c r="DU270" s="236"/>
      <c r="DV270" s="236"/>
      <c r="DW270" s="236"/>
      <c r="DX270" s="236"/>
      <c r="DY270" s="236"/>
      <c r="DZ270" s="236"/>
      <c r="EA270" s="236"/>
      <c r="EB270" s="236"/>
      <c r="EC270" s="236"/>
      <c r="ED270" s="236"/>
      <c r="EE270" s="236"/>
      <c r="EF270" s="236"/>
      <c r="EG270" s="236"/>
      <c r="EH270" s="236"/>
      <c r="EI270" s="236"/>
      <c r="EJ270" s="236"/>
      <c r="EK270" s="236"/>
      <c r="EL270" s="236"/>
      <c r="EM270" s="236"/>
      <c r="EN270" s="236"/>
      <c r="EO270" s="236"/>
      <c r="EP270" s="236"/>
      <c r="EQ270" s="236"/>
      <c r="ER270" s="236"/>
      <c r="ES270" s="236"/>
      <c r="ET270" s="236"/>
      <c r="EU270" s="236"/>
      <c r="EV270" s="236"/>
      <c r="EW270" s="236"/>
      <c r="EX270" s="236"/>
      <c r="EY270" s="236"/>
      <c r="EZ270" s="236"/>
      <c r="FA270" s="236"/>
      <c r="FB270" s="236"/>
      <c r="FC270" s="236"/>
      <c r="FD270" s="236"/>
      <c r="FE270" s="236"/>
      <c r="FF270" s="236"/>
      <c r="FG270" s="236"/>
      <c r="FH270" s="236"/>
      <c r="FI270" s="236"/>
      <c r="FJ270" s="236"/>
      <c r="FK270" s="236"/>
      <c r="FL270" s="236"/>
      <c r="FM270" s="236"/>
      <c r="FN270" s="236"/>
      <c r="FO270" s="236"/>
      <c r="FP270" s="236"/>
      <c r="FQ270" s="236"/>
      <c r="FR270" s="236"/>
      <c r="FS270" s="236"/>
      <c r="FT270" s="236"/>
      <c r="FU270" s="236"/>
      <c r="FV270" s="236"/>
      <c r="FW270" s="236"/>
      <c r="FX270" s="236"/>
      <c r="FY270" s="236"/>
      <c r="FZ270" s="236"/>
      <c r="GA270" s="236"/>
      <c r="GB270" s="236"/>
      <c r="GC270" s="236"/>
      <c r="GD270" s="236"/>
      <c r="GE270" s="236"/>
      <c r="GF270" s="236"/>
      <c r="GG270" s="236"/>
      <c r="GH270" s="236"/>
      <c r="GI270" s="236"/>
      <c r="GJ270" s="236"/>
      <c r="GK270" s="236"/>
      <c r="GL270" s="236"/>
      <c r="GM270" s="236"/>
      <c r="GN270" s="236"/>
      <c r="GO270" s="236"/>
      <c r="GP270" s="236"/>
      <c r="GQ270" s="236"/>
      <c r="GR270" s="236"/>
      <c r="GS270" s="236"/>
      <c r="GT270" s="236"/>
      <c r="GU270" s="236"/>
      <c r="GV270" s="236"/>
      <c r="GW270" s="236"/>
      <c r="GX270" s="236"/>
      <c r="GY270" s="236"/>
      <c r="GZ270" s="236"/>
      <c r="HA270" s="236"/>
      <c r="HB270" s="236"/>
      <c r="HC270" s="236"/>
      <c r="HD270" s="236"/>
      <c r="HE270" s="236"/>
      <c r="HF270" s="236"/>
      <c r="HG270" s="236"/>
      <c r="HH270" s="236"/>
      <c r="HI270" s="236"/>
      <c r="HJ270" s="236"/>
      <c r="HK270" s="236"/>
      <c r="HL270" s="236"/>
      <c r="HM270" s="236"/>
      <c r="HN270" s="236"/>
      <c r="HO270" s="236"/>
      <c r="HP270" s="236"/>
      <c r="HQ270" s="236"/>
      <c r="HR270" s="236"/>
      <c r="HS270" s="236"/>
      <c r="HT270" s="236"/>
      <c r="HU270" s="236"/>
      <c r="HV270" s="236"/>
      <c r="HW270" s="236"/>
      <c r="HX270" s="236"/>
      <c r="HY270" s="236"/>
      <c r="HZ270" s="236"/>
      <c r="IA270" s="236"/>
      <c r="IB270" s="236"/>
      <c r="IC270" s="236"/>
      <c r="ID270" s="236"/>
      <c r="IE270" s="236"/>
      <c r="IF270" s="236"/>
      <c r="IG270" s="236"/>
      <c r="IH270" s="236"/>
      <c r="II270" s="236"/>
      <c r="IJ270" s="236"/>
      <c r="IK270" s="236"/>
      <c r="IL270" s="236"/>
      <c r="IM270" s="236"/>
      <c r="IN270" s="236"/>
      <c r="IO270" s="236"/>
      <c r="IP270" s="236"/>
      <c r="IQ270" s="236"/>
      <c r="IR270" s="236"/>
      <c r="IS270" s="236"/>
      <c r="IT270" s="236"/>
      <c r="IU270" s="236"/>
      <c r="IV270" s="236"/>
      <c r="IW270" s="236"/>
    </row>
    <row r="271" spans="3:257" x14ac:dyDescent="0.25">
      <c r="C271" s="316"/>
      <c r="M271" s="236"/>
      <c r="N271" s="236"/>
      <c r="O271" s="236"/>
      <c r="P271" s="236"/>
      <c r="Q271" s="236"/>
      <c r="R271" s="236"/>
      <c r="S271" s="236"/>
      <c r="T271" s="236"/>
      <c r="U271" s="236"/>
      <c r="V271" s="236"/>
      <c r="W271" s="236"/>
      <c r="X271" s="236"/>
      <c r="Y271" s="236"/>
      <c r="Z271" s="236"/>
      <c r="AA271" s="236"/>
      <c r="AB271" s="236"/>
      <c r="AC271" s="236"/>
      <c r="AD271" s="236"/>
      <c r="AE271" s="236"/>
      <c r="AF271" s="236"/>
      <c r="AG271" s="236"/>
      <c r="AH271" s="236"/>
      <c r="AI271" s="236"/>
      <c r="AJ271" s="236"/>
      <c r="AK271" s="236"/>
      <c r="AL271" s="236"/>
      <c r="AM271" s="236"/>
      <c r="AN271" s="236"/>
      <c r="AO271" s="236"/>
      <c r="AP271" s="236"/>
      <c r="AQ271" s="236"/>
      <c r="AR271" s="236"/>
      <c r="AS271" s="236"/>
      <c r="AT271" s="236"/>
      <c r="AU271" s="236"/>
      <c r="AV271" s="236"/>
      <c r="AW271" s="236"/>
      <c r="AX271" s="236"/>
      <c r="AY271" s="236"/>
      <c r="AZ271" s="236"/>
      <c r="BA271" s="236"/>
      <c r="BB271" s="236"/>
      <c r="BC271" s="236"/>
      <c r="BD271" s="236"/>
      <c r="BE271" s="236"/>
      <c r="BF271" s="236"/>
      <c r="BG271" s="236"/>
      <c r="BH271" s="236"/>
      <c r="BI271" s="236"/>
      <c r="BJ271" s="236"/>
      <c r="BK271" s="236"/>
      <c r="BL271" s="236"/>
      <c r="BM271" s="236"/>
      <c r="BN271" s="236"/>
      <c r="BO271" s="236"/>
      <c r="BP271" s="236"/>
      <c r="BQ271" s="236"/>
      <c r="BR271" s="236"/>
      <c r="BS271" s="236"/>
      <c r="BT271" s="236"/>
      <c r="BU271" s="236"/>
      <c r="BV271" s="236"/>
      <c r="BW271" s="236"/>
      <c r="BX271" s="236"/>
      <c r="BY271" s="236"/>
      <c r="BZ271" s="236"/>
      <c r="CA271" s="236"/>
      <c r="CB271" s="236"/>
      <c r="CC271" s="236"/>
      <c r="CD271" s="236"/>
      <c r="CE271" s="236"/>
      <c r="CF271" s="236"/>
      <c r="CG271" s="236"/>
      <c r="CH271" s="236"/>
      <c r="CI271" s="236"/>
      <c r="CJ271" s="236"/>
      <c r="CK271" s="236"/>
      <c r="CL271" s="236"/>
      <c r="CM271" s="236"/>
      <c r="CN271" s="236"/>
      <c r="CO271" s="236"/>
      <c r="CP271" s="236"/>
      <c r="CQ271" s="236"/>
      <c r="CR271" s="236"/>
      <c r="CS271" s="236"/>
      <c r="CT271" s="236"/>
      <c r="CU271" s="236"/>
      <c r="CV271" s="236"/>
      <c r="CW271" s="236"/>
      <c r="CX271" s="236"/>
      <c r="CY271" s="236"/>
      <c r="CZ271" s="236"/>
      <c r="DA271" s="236"/>
      <c r="DB271" s="236"/>
      <c r="DC271" s="236"/>
      <c r="DD271" s="236"/>
      <c r="DE271" s="236"/>
      <c r="DF271" s="236"/>
      <c r="DG271" s="236"/>
      <c r="DH271" s="236"/>
      <c r="DI271" s="236"/>
      <c r="DJ271" s="236"/>
      <c r="DK271" s="236"/>
      <c r="DL271" s="236"/>
      <c r="DM271" s="236"/>
      <c r="DN271" s="236"/>
      <c r="DO271" s="236"/>
      <c r="DP271" s="236"/>
      <c r="DQ271" s="236"/>
      <c r="DR271" s="236"/>
      <c r="DS271" s="236"/>
      <c r="DT271" s="236"/>
      <c r="DU271" s="236"/>
      <c r="DV271" s="236"/>
      <c r="DW271" s="236"/>
      <c r="DX271" s="236"/>
      <c r="DY271" s="236"/>
      <c r="DZ271" s="236"/>
      <c r="EA271" s="236"/>
      <c r="EB271" s="236"/>
      <c r="EC271" s="236"/>
      <c r="ED271" s="236"/>
      <c r="EE271" s="236"/>
      <c r="EF271" s="236"/>
      <c r="EG271" s="236"/>
      <c r="EH271" s="236"/>
      <c r="EI271" s="236"/>
      <c r="EJ271" s="236"/>
      <c r="EK271" s="236"/>
      <c r="EL271" s="236"/>
      <c r="EM271" s="236"/>
      <c r="EN271" s="236"/>
      <c r="EO271" s="236"/>
      <c r="EP271" s="236"/>
      <c r="EQ271" s="236"/>
      <c r="ER271" s="236"/>
      <c r="ES271" s="236"/>
      <c r="ET271" s="236"/>
      <c r="EU271" s="236"/>
      <c r="EV271" s="236"/>
      <c r="EW271" s="236"/>
      <c r="EX271" s="236"/>
      <c r="EY271" s="236"/>
      <c r="EZ271" s="236"/>
      <c r="FA271" s="236"/>
      <c r="FB271" s="236"/>
      <c r="FC271" s="236"/>
      <c r="FD271" s="236"/>
      <c r="FE271" s="236"/>
      <c r="FF271" s="236"/>
      <c r="FG271" s="236"/>
      <c r="FH271" s="236"/>
      <c r="FI271" s="236"/>
      <c r="FJ271" s="236"/>
      <c r="FK271" s="236"/>
      <c r="FL271" s="236"/>
      <c r="FM271" s="236"/>
      <c r="FN271" s="236"/>
      <c r="FO271" s="236"/>
      <c r="FP271" s="236"/>
      <c r="FQ271" s="236"/>
      <c r="FR271" s="236"/>
      <c r="FS271" s="236"/>
      <c r="FT271" s="236"/>
      <c r="FU271" s="236"/>
      <c r="FV271" s="236"/>
      <c r="FW271" s="236"/>
      <c r="FX271" s="236"/>
      <c r="FY271" s="236"/>
      <c r="FZ271" s="236"/>
      <c r="GA271" s="236"/>
      <c r="GB271" s="236"/>
      <c r="GC271" s="236"/>
      <c r="GD271" s="236"/>
      <c r="GE271" s="236"/>
      <c r="GF271" s="236"/>
      <c r="GG271" s="236"/>
      <c r="GH271" s="236"/>
      <c r="GI271" s="236"/>
      <c r="GJ271" s="236"/>
      <c r="GK271" s="236"/>
      <c r="GL271" s="236"/>
      <c r="GM271" s="236"/>
      <c r="GN271" s="236"/>
      <c r="GO271" s="236"/>
      <c r="GP271" s="236"/>
      <c r="GQ271" s="236"/>
      <c r="GR271" s="236"/>
      <c r="GS271" s="236"/>
      <c r="GT271" s="236"/>
      <c r="GU271" s="236"/>
      <c r="GV271" s="236"/>
      <c r="GW271" s="236"/>
      <c r="GX271" s="236"/>
      <c r="GY271" s="236"/>
      <c r="GZ271" s="236"/>
      <c r="HA271" s="236"/>
      <c r="HB271" s="236"/>
      <c r="HC271" s="236"/>
      <c r="HD271" s="236"/>
      <c r="HE271" s="236"/>
      <c r="HF271" s="236"/>
      <c r="HG271" s="236"/>
      <c r="HH271" s="236"/>
      <c r="HI271" s="236"/>
      <c r="HJ271" s="236"/>
      <c r="HK271" s="236"/>
      <c r="HL271" s="236"/>
      <c r="HM271" s="236"/>
      <c r="HN271" s="236"/>
      <c r="HO271" s="236"/>
      <c r="HP271" s="236"/>
      <c r="HQ271" s="236"/>
      <c r="HR271" s="236"/>
      <c r="HS271" s="236"/>
      <c r="HT271" s="236"/>
      <c r="HU271" s="236"/>
      <c r="HV271" s="236"/>
      <c r="HW271" s="236"/>
      <c r="HX271" s="236"/>
      <c r="HY271" s="236"/>
      <c r="HZ271" s="236"/>
      <c r="IA271" s="236"/>
      <c r="IB271" s="236"/>
      <c r="IC271" s="236"/>
      <c r="ID271" s="236"/>
      <c r="IE271" s="236"/>
      <c r="IF271" s="236"/>
      <c r="IG271" s="236"/>
      <c r="IH271" s="236"/>
      <c r="II271" s="236"/>
      <c r="IJ271" s="236"/>
      <c r="IK271" s="236"/>
      <c r="IL271" s="236"/>
      <c r="IM271" s="236"/>
      <c r="IN271" s="236"/>
      <c r="IO271" s="236"/>
      <c r="IP271" s="236"/>
      <c r="IQ271" s="236"/>
      <c r="IR271" s="236"/>
      <c r="IS271" s="236"/>
      <c r="IT271" s="236"/>
      <c r="IU271" s="236"/>
      <c r="IV271" s="236"/>
      <c r="IW271" s="236"/>
    </row>
    <row r="272" spans="3:257" x14ac:dyDescent="0.25">
      <c r="C272" s="316"/>
      <c r="D272" s="236"/>
      <c r="E272" s="236"/>
      <c r="F272" s="236"/>
      <c r="G272" s="236"/>
      <c r="H272" s="236"/>
      <c r="I272" s="315"/>
      <c r="J272" s="236"/>
      <c r="N272" s="316"/>
    </row>
    <row r="273" spans="3:257" x14ac:dyDescent="0.25">
      <c r="C273" s="316"/>
      <c r="D273" s="236"/>
      <c r="E273" s="236"/>
      <c r="F273" s="236"/>
      <c r="G273" s="236"/>
      <c r="H273" s="236"/>
      <c r="I273" s="315"/>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236"/>
      <c r="AL273" s="236"/>
      <c r="AM273" s="236"/>
      <c r="AN273" s="236"/>
      <c r="AO273" s="236"/>
      <c r="AP273" s="236"/>
      <c r="AQ273" s="236"/>
      <c r="AR273" s="236"/>
      <c r="AS273" s="236"/>
      <c r="AT273" s="236"/>
      <c r="AU273" s="236"/>
      <c r="AV273" s="236"/>
      <c r="AW273" s="236"/>
      <c r="AX273" s="236"/>
      <c r="AY273" s="236"/>
      <c r="AZ273" s="236"/>
      <c r="BA273" s="236"/>
      <c r="BB273" s="236"/>
      <c r="BC273" s="236"/>
      <c r="BD273" s="236"/>
      <c r="BE273" s="236"/>
      <c r="BF273" s="236"/>
      <c r="BG273" s="236"/>
      <c r="BH273" s="236"/>
      <c r="BI273" s="236"/>
      <c r="BJ273" s="236"/>
      <c r="BK273" s="236"/>
      <c r="BL273" s="236"/>
      <c r="BM273" s="236"/>
      <c r="BN273" s="236"/>
      <c r="BO273" s="236"/>
      <c r="BP273" s="236"/>
      <c r="BQ273" s="236"/>
      <c r="BR273" s="236"/>
      <c r="BS273" s="236"/>
      <c r="BT273" s="236"/>
      <c r="BU273" s="236"/>
      <c r="BV273" s="236"/>
      <c r="BW273" s="236"/>
      <c r="BX273" s="236"/>
      <c r="BY273" s="236"/>
      <c r="BZ273" s="236"/>
      <c r="CA273" s="236"/>
      <c r="CB273" s="236"/>
      <c r="CC273" s="236"/>
      <c r="CD273" s="236"/>
      <c r="CE273" s="236"/>
      <c r="CF273" s="236"/>
      <c r="CG273" s="236"/>
      <c r="CH273" s="236"/>
      <c r="CI273" s="236"/>
      <c r="CJ273" s="236"/>
      <c r="CK273" s="236"/>
      <c r="CL273" s="236"/>
      <c r="CM273" s="236"/>
      <c r="CN273" s="236"/>
      <c r="CO273" s="236"/>
      <c r="CP273" s="236"/>
      <c r="CQ273" s="236"/>
      <c r="CR273" s="236"/>
      <c r="CS273" s="236"/>
      <c r="CT273" s="236"/>
      <c r="CU273" s="236"/>
      <c r="CV273" s="236"/>
      <c r="CW273" s="236"/>
      <c r="CX273" s="236"/>
      <c r="CY273" s="236"/>
      <c r="CZ273" s="236"/>
      <c r="DA273" s="236"/>
      <c r="DB273" s="236"/>
      <c r="DC273" s="236"/>
      <c r="DD273" s="236"/>
      <c r="DE273" s="236"/>
      <c r="DF273" s="236"/>
      <c r="DG273" s="236"/>
      <c r="DH273" s="236"/>
      <c r="DI273" s="236"/>
      <c r="DJ273" s="236"/>
      <c r="DK273" s="236"/>
      <c r="DL273" s="236"/>
      <c r="DM273" s="236"/>
      <c r="DN273" s="236"/>
      <c r="DO273" s="236"/>
      <c r="DP273" s="236"/>
      <c r="DQ273" s="236"/>
      <c r="DR273" s="236"/>
      <c r="DS273" s="236"/>
      <c r="DT273" s="236"/>
      <c r="DU273" s="236"/>
      <c r="DV273" s="236"/>
      <c r="DW273" s="236"/>
      <c r="DX273" s="236"/>
      <c r="DY273" s="236"/>
      <c r="DZ273" s="236"/>
      <c r="EA273" s="236"/>
      <c r="EB273" s="236"/>
      <c r="EC273" s="236"/>
      <c r="ED273" s="236"/>
      <c r="EE273" s="236"/>
      <c r="EF273" s="236"/>
      <c r="EG273" s="236"/>
      <c r="EH273" s="236"/>
      <c r="EI273" s="236"/>
      <c r="EJ273" s="236"/>
      <c r="EK273" s="236"/>
      <c r="EL273" s="236"/>
      <c r="EM273" s="236"/>
      <c r="EN273" s="236"/>
      <c r="EO273" s="236"/>
      <c r="EP273" s="236"/>
      <c r="EQ273" s="236"/>
      <c r="ER273" s="236"/>
      <c r="ES273" s="236"/>
      <c r="ET273" s="236"/>
      <c r="EU273" s="236"/>
      <c r="EV273" s="236"/>
      <c r="EW273" s="236"/>
      <c r="EX273" s="236"/>
      <c r="EY273" s="236"/>
      <c r="EZ273" s="236"/>
      <c r="FA273" s="236"/>
      <c r="FB273" s="236"/>
      <c r="FC273" s="236"/>
      <c r="FD273" s="236"/>
      <c r="FE273" s="236"/>
      <c r="FF273" s="236"/>
      <c r="FG273" s="236"/>
      <c r="FH273" s="236"/>
      <c r="FI273" s="236"/>
      <c r="FJ273" s="236"/>
      <c r="FK273" s="236"/>
      <c r="FL273" s="236"/>
      <c r="FM273" s="236"/>
      <c r="FN273" s="236"/>
      <c r="FO273" s="236"/>
      <c r="FP273" s="236"/>
      <c r="FQ273" s="236"/>
      <c r="FR273" s="236"/>
      <c r="FS273" s="236"/>
      <c r="FT273" s="236"/>
      <c r="FU273" s="236"/>
      <c r="FV273" s="236"/>
      <c r="FW273" s="236"/>
      <c r="FX273" s="236"/>
      <c r="FY273" s="236"/>
      <c r="FZ273" s="236"/>
      <c r="GA273" s="236"/>
      <c r="GB273" s="236"/>
      <c r="GC273" s="236"/>
      <c r="GD273" s="236"/>
      <c r="GE273" s="236"/>
      <c r="GF273" s="236"/>
      <c r="GG273" s="236"/>
      <c r="GH273" s="236"/>
      <c r="GI273" s="236"/>
      <c r="GJ273" s="236"/>
      <c r="GK273" s="236"/>
      <c r="GL273" s="236"/>
      <c r="GM273" s="236"/>
      <c r="GN273" s="236"/>
      <c r="GO273" s="236"/>
      <c r="GP273" s="236"/>
      <c r="GQ273" s="236"/>
      <c r="GR273" s="236"/>
      <c r="GS273" s="236"/>
      <c r="GT273" s="236"/>
      <c r="GU273" s="236"/>
      <c r="GV273" s="236"/>
      <c r="GW273" s="236"/>
      <c r="GX273" s="236"/>
      <c r="GY273" s="236"/>
      <c r="GZ273" s="236"/>
      <c r="HA273" s="236"/>
      <c r="HB273" s="236"/>
      <c r="HC273" s="236"/>
      <c r="HD273" s="236"/>
      <c r="HE273" s="236"/>
      <c r="HF273" s="236"/>
      <c r="HG273" s="236"/>
      <c r="HH273" s="236"/>
      <c r="HI273" s="236"/>
      <c r="HJ273" s="236"/>
      <c r="HK273" s="236"/>
      <c r="HL273" s="236"/>
      <c r="HM273" s="236"/>
      <c r="HN273" s="236"/>
      <c r="HO273" s="236"/>
      <c r="HP273" s="236"/>
      <c r="HQ273" s="236"/>
      <c r="HR273" s="236"/>
      <c r="HS273" s="236"/>
      <c r="HT273" s="236"/>
      <c r="HU273" s="236"/>
      <c r="HV273" s="236"/>
      <c r="HW273" s="236"/>
      <c r="HX273" s="236"/>
      <c r="HY273" s="236"/>
      <c r="HZ273" s="236"/>
      <c r="IA273" s="236"/>
      <c r="IB273" s="236"/>
      <c r="IC273" s="236"/>
      <c r="ID273" s="236"/>
      <c r="IE273" s="236"/>
      <c r="IF273" s="236"/>
      <c r="IG273" s="236"/>
      <c r="IH273" s="236"/>
      <c r="II273" s="236"/>
      <c r="IJ273" s="236"/>
      <c r="IK273" s="236"/>
      <c r="IL273" s="236"/>
      <c r="IM273" s="236"/>
      <c r="IN273" s="236"/>
      <c r="IO273" s="236"/>
      <c r="IP273" s="236"/>
      <c r="IQ273" s="236"/>
      <c r="IR273" s="236"/>
      <c r="IS273" s="236"/>
      <c r="IT273" s="236"/>
      <c r="IU273" s="236"/>
      <c r="IV273" s="236"/>
      <c r="IW273" s="236"/>
    </row>
    <row r="274" spans="3:257" x14ac:dyDescent="0.25">
      <c r="C274" s="236"/>
    </row>
    <row r="275" spans="3:257" x14ac:dyDescent="0.25">
      <c r="C275" s="316"/>
    </row>
    <row r="276" spans="3:257" x14ac:dyDescent="0.25">
      <c r="C276" s="316"/>
    </row>
    <row r="277" spans="3:257" x14ac:dyDescent="0.25">
      <c r="C277" s="317"/>
      <c r="D277" s="317"/>
      <c r="E277" s="317"/>
      <c r="F277" s="317"/>
      <c r="G277" s="317"/>
      <c r="H277" s="317"/>
      <c r="I277" s="317"/>
    </row>
    <row r="278" spans="3:257" x14ac:dyDescent="0.25">
      <c r="C278" s="257"/>
      <c r="D278" s="257"/>
      <c r="E278" s="257"/>
      <c r="F278" s="257"/>
      <c r="G278" s="257"/>
      <c r="H278" s="257"/>
      <c r="I278" s="257"/>
    </row>
    <row r="279" spans="3:257" x14ac:dyDescent="0.25">
      <c r="C279" s="257"/>
      <c r="D279" s="257"/>
      <c r="E279" s="257"/>
      <c r="F279" s="257"/>
      <c r="G279" s="257"/>
      <c r="H279" s="257"/>
      <c r="I279" s="257"/>
    </row>
    <row r="280" spans="3:257" x14ac:dyDescent="0.25">
      <c r="C280" s="319"/>
      <c r="D280" s="316"/>
      <c r="E280" s="316"/>
      <c r="G280" s="316"/>
      <c r="H280" s="316"/>
      <c r="I280" s="320"/>
    </row>
    <row r="281" spans="3:257" x14ac:dyDescent="0.25">
      <c r="C281" s="321"/>
      <c r="D281" s="322"/>
      <c r="E281" s="322"/>
      <c r="F281" s="322"/>
      <c r="G281" s="322"/>
      <c r="H281" s="322"/>
      <c r="I281" s="323"/>
    </row>
    <row r="282" spans="3:257" x14ac:dyDescent="0.25">
      <c r="C282" s="236"/>
      <c r="D282" s="243"/>
      <c r="E282" s="243"/>
      <c r="F282" s="324"/>
      <c r="G282" s="325"/>
      <c r="H282" s="325"/>
      <c r="I282" s="243"/>
    </row>
    <row r="283" spans="3:257" x14ac:dyDescent="0.25">
      <c r="C283" s="236"/>
      <c r="D283" s="301"/>
      <c r="E283" s="301"/>
    </row>
    <row r="284" spans="3:257" x14ac:dyDescent="0.25">
      <c r="C284" s="316"/>
      <c r="F284" s="316"/>
      <c r="G284" s="327"/>
      <c r="H284" s="327"/>
      <c r="I284" s="320"/>
    </row>
    <row r="285" spans="3:257" x14ac:dyDescent="0.25">
      <c r="C285" s="236"/>
      <c r="F285" s="316"/>
      <c r="G285" s="327"/>
      <c r="H285" s="327"/>
      <c r="I285" s="243"/>
    </row>
    <row r="286" spans="3:257" x14ac:dyDescent="0.25">
      <c r="C286" s="236"/>
      <c r="F286" s="316"/>
      <c r="G286" s="327"/>
      <c r="H286" s="327"/>
      <c r="I286" s="243"/>
    </row>
    <row r="287" spans="3:257" x14ac:dyDescent="0.25">
      <c r="C287" s="236"/>
      <c r="F287" s="316"/>
      <c r="G287" s="327"/>
      <c r="H287" s="327"/>
      <c r="I287" s="243"/>
    </row>
    <row r="288" spans="3:257" x14ac:dyDescent="0.25">
      <c r="C288" s="319"/>
      <c r="G288" s="316"/>
      <c r="H288" s="316"/>
      <c r="I288" s="320"/>
    </row>
    <row r="289" spans="3:9" x14ac:dyDescent="0.25">
      <c r="C289" s="326"/>
      <c r="D289" s="321"/>
      <c r="E289" s="321"/>
      <c r="F289" s="301"/>
    </row>
    <row r="290" spans="3:9" x14ac:dyDescent="0.25">
      <c r="C290" s="236"/>
    </row>
    <row r="291" spans="3:9" x14ac:dyDescent="0.25">
      <c r="C291" s="328"/>
      <c r="D291" s="301"/>
      <c r="E291" s="301"/>
      <c r="G291" s="316"/>
      <c r="H291" s="316"/>
      <c r="I291" s="320"/>
    </row>
    <row r="292" spans="3:9" x14ac:dyDescent="0.25">
      <c r="C292" s="236"/>
      <c r="F292" s="301"/>
      <c r="I292" s="327"/>
    </row>
    <row r="293" spans="3:9" x14ac:dyDescent="0.25">
      <c r="C293" s="316"/>
    </row>
    <row r="294" spans="3:9" x14ac:dyDescent="0.25">
      <c r="C294" s="316"/>
      <c r="I294" s="320"/>
    </row>
    <row r="295" spans="3:9" x14ac:dyDescent="0.25">
      <c r="C295" s="316"/>
      <c r="I295" s="320"/>
    </row>
    <row r="296" spans="3:9" x14ac:dyDescent="0.25">
      <c r="C296" s="236"/>
    </row>
    <row r="298" spans="3:9" x14ac:dyDescent="0.25">
      <c r="C298" s="316"/>
      <c r="I298" s="320"/>
    </row>
    <row r="299" spans="3:9" x14ac:dyDescent="0.25">
      <c r="C299" s="316"/>
      <c r="I299" s="320"/>
    </row>
    <row r="310" spans="3:3" x14ac:dyDescent="0.25">
      <c r="C310" s="236"/>
    </row>
  </sheetData>
  <sheetProtection algorithmName="SHA-512" hashValue="secgTVFPc++HQPkUSR9jrworJtg15mm7wiyB85Xq4zKMhutIm/zgEfcDOkC6iQ4+j/jI8pYZ32VyMsdM2UMDRg==" saltValue="cT+70XX/mUwRF8A+JC+ysw==" spinCount="100000" sheet="1" formatCells="0" formatColumns="0" formatRows="0" insertRows="0" deleteRows="0"/>
  <mergeCells count="365">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G39:G40"/>
    <mergeCell ref="H39:H40"/>
    <mergeCell ref="I39:I40"/>
    <mergeCell ref="B40:C40"/>
    <mergeCell ref="B41:C41"/>
    <mergeCell ref="D41:D42"/>
    <mergeCell ref="E41:E42"/>
    <mergeCell ref="F41:F42"/>
    <mergeCell ref="G41:G42"/>
    <mergeCell ref="H41:H42"/>
    <mergeCell ref="I41:I42"/>
    <mergeCell ref="B42:C4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H23:H24"/>
    <mergeCell ref="H21:H22"/>
    <mergeCell ref="H19:H20"/>
    <mergeCell ref="D19:D20"/>
    <mergeCell ref="E11:E12"/>
    <mergeCell ref="F21:F22"/>
    <mergeCell ref="E21:E22"/>
    <mergeCell ref="D21:D22"/>
    <mergeCell ref="T22:AC22"/>
    <mergeCell ref="T24:AC24"/>
    <mergeCell ref="T14:AC1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E7:E8"/>
    <mergeCell ref="D7:D8"/>
    <mergeCell ref="H9:H10"/>
    <mergeCell ref="D11:D12"/>
    <mergeCell ref="K3:L3"/>
    <mergeCell ref="I7:I8"/>
    <mergeCell ref="E19:E20"/>
    <mergeCell ref="J3:J4"/>
    <mergeCell ref="I11:I12"/>
    <mergeCell ref="I9:I10"/>
    <mergeCell ref="G9:G10"/>
    <mergeCell ref="F9:F10"/>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s>
  <conditionalFormatting sqref="J191">
    <cfRule type="notContainsBlanks" dxfId="5" priority="1">
      <formula>LEN(TRIM(J191))&gt;0</formula>
    </cfRule>
  </conditionalFormatting>
  <hyperlinks>
    <hyperlink ref="C202" r:id="rId1" xr:uid="{00000000-0004-0000-0200-000000000000}"/>
  </hyperlinks>
  <printOptions horizontalCentered="1"/>
  <pageMargins left="0.55000000000000004" right="0.64" top="0.66" bottom="0.72" header="0.5" footer="0.5"/>
  <pageSetup scale="68" fitToHeight="0" orientation="landscape" r:id="rId2"/>
  <headerFooter alignWithMargins="0">
    <oddFooter>&amp;L&amp;9SILC – Short Form Subaward Application&amp;R&amp;9Revised 10/2021</oddFooter>
  </headerFooter>
  <rowBreaks count="3" manualBreakCount="3">
    <brk id="32" max="8" man="1"/>
    <brk id="89" max="8" man="1"/>
    <brk id="151" max="8" man="1"/>
  </rowBreaks>
  <ignoredErrors>
    <ignoredError sqref="I67" formula="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35"/>
  <sheetViews>
    <sheetView showGridLines="0" topLeftCell="A7" zoomScale="70" zoomScaleNormal="70" zoomScalePageLayoutView="70" workbookViewId="0">
      <selection activeCell="A33" sqref="A33:I33"/>
    </sheetView>
  </sheetViews>
  <sheetFormatPr defaultColWidth="8.90625" defaultRowHeight="12.5" x14ac:dyDescent="0.25"/>
  <cols>
    <col min="1" max="1" width="36.90625" style="16" customWidth="1"/>
    <col min="2" max="8" width="15.453125" style="16" customWidth="1"/>
    <col min="9" max="9" width="17.453125" style="16" customWidth="1"/>
    <col min="10" max="12" width="8.90625" style="16"/>
    <col min="13" max="13" width="0" style="16" hidden="1" customWidth="1"/>
    <col min="14" max="16384" width="8.90625" style="16"/>
  </cols>
  <sheetData>
    <row r="1" spans="1:13" ht="38.75" customHeight="1" x14ac:dyDescent="0.25">
      <c r="A1" s="369" t="s">
        <v>57</v>
      </c>
      <c r="B1" s="529" t="str">
        <f>IF('Budget Narrative'!C1="","",'Budget Narrative'!C1)</f>
        <v>Southern Nevada Center for Independent Living</v>
      </c>
      <c r="C1" s="529"/>
      <c r="D1" s="529"/>
      <c r="E1" s="703" t="s">
        <v>58</v>
      </c>
      <c r="F1" s="703"/>
      <c r="G1" s="529" t="str">
        <f>'Budget Narrative'!F1</f>
        <v>Categorical;  Independent Living Services</v>
      </c>
      <c r="H1" s="529"/>
      <c r="I1" s="529"/>
    </row>
    <row r="2" spans="1:13" ht="45.15" customHeight="1" x14ac:dyDescent="0.45">
      <c r="A2" s="708" t="s">
        <v>279</v>
      </c>
      <c r="B2" s="708"/>
      <c r="C2" s="708"/>
      <c r="D2" s="708"/>
      <c r="E2" s="708"/>
      <c r="F2" s="708"/>
      <c r="G2" s="708"/>
      <c r="H2" s="708"/>
      <c r="I2" s="708"/>
      <c r="J2" s="15"/>
      <c r="M2" s="400" t="s">
        <v>88</v>
      </c>
    </row>
    <row r="3" spans="1:13" ht="6" customHeight="1" x14ac:dyDescent="0.25">
      <c r="A3" s="17"/>
      <c r="B3" s="17"/>
      <c r="C3" s="17"/>
      <c r="D3" s="17"/>
      <c r="E3" s="17"/>
      <c r="F3" s="17"/>
      <c r="G3" s="17"/>
      <c r="H3" s="17"/>
      <c r="I3" s="17"/>
      <c r="M3" s="400" t="s">
        <v>270</v>
      </c>
    </row>
    <row r="4" spans="1:13" ht="18" x14ac:dyDescent="0.4">
      <c r="A4" s="41"/>
      <c r="B4" s="721" t="s">
        <v>262</v>
      </c>
      <c r="C4" s="721"/>
      <c r="D4" s="721"/>
      <c r="E4" s="721"/>
      <c r="F4" s="721"/>
      <c r="G4" s="721"/>
      <c r="M4" s="400" t="s">
        <v>271</v>
      </c>
    </row>
    <row r="5" spans="1:13" ht="10.65" customHeight="1" thickBot="1" x14ac:dyDescent="0.3">
      <c r="A5" s="18"/>
      <c r="B5" s="17"/>
      <c r="C5" s="17"/>
      <c r="D5" s="17"/>
      <c r="E5" s="17"/>
      <c r="F5" s="17"/>
      <c r="G5" s="17"/>
      <c r="H5" s="17"/>
      <c r="I5" s="17"/>
    </row>
    <row r="6" spans="1:13" ht="84" customHeight="1" x14ac:dyDescent="0.25">
      <c r="A6" s="35" t="s">
        <v>263</v>
      </c>
      <c r="B6" s="33" t="s">
        <v>34</v>
      </c>
      <c r="C6" s="39" t="s">
        <v>264</v>
      </c>
      <c r="D6" s="43" t="s">
        <v>90</v>
      </c>
      <c r="E6" s="43" t="s">
        <v>90</v>
      </c>
      <c r="F6" s="43" t="s">
        <v>90</v>
      </c>
      <c r="G6" s="43" t="s">
        <v>90</v>
      </c>
      <c r="H6" s="384" t="s">
        <v>90</v>
      </c>
      <c r="I6" s="391" t="s">
        <v>1</v>
      </c>
    </row>
    <row r="7" spans="1:13" ht="24.5" customHeight="1" x14ac:dyDescent="0.25">
      <c r="A7" s="30" t="s">
        <v>2</v>
      </c>
      <c r="B7" s="34" t="s">
        <v>88</v>
      </c>
      <c r="C7" s="32"/>
      <c r="D7" s="32"/>
      <c r="E7" s="32"/>
      <c r="F7" s="32"/>
      <c r="G7" s="32"/>
      <c r="H7" s="385"/>
      <c r="I7" s="392"/>
    </row>
    <row r="8" spans="1:13" ht="24.5" customHeight="1" thickBot="1" x14ac:dyDescent="0.3">
      <c r="A8" s="36" t="s">
        <v>55</v>
      </c>
      <c r="B8" s="373">
        <f>+'Budget Narrative'!I200</f>
        <v>19993.995999999999</v>
      </c>
      <c r="C8" s="379"/>
      <c r="D8" s="379"/>
      <c r="E8" s="379"/>
      <c r="F8" s="379"/>
      <c r="G8" s="379"/>
      <c r="H8" s="386"/>
      <c r="I8" s="393">
        <f>SUM(B8:H8)</f>
        <v>19993.995999999999</v>
      </c>
    </row>
    <row r="9" spans="1:13" ht="6" customHeight="1" x14ac:dyDescent="0.25">
      <c r="A9" s="27"/>
      <c r="B9" s="714"/>
      <c r="C9" s="714"/>
      <c r="D9" s="714"/>
      <c r="E9" s="714"/>
      <c r="F9" s="714"/>
      <c r="G9" s="714"/>
      <c r="H9" s="714"/>
      <c r="I9" s="714"/>
    </row>
    <row r="10" spans="1:13" ht="24.5" customHeight="1" thickBot="1" x14ac:dyDescent="0.3">
      <c r="A10" s="27" t="s">
        <v>8</v>
      </c>
      <c r="B10" s="714"/>
      <c r="C10" s="714"/>
      <c r="D10" s="714"/>
      <c r="E10" s="714"/>
      <c r="F10" s="714"/>
      <c r="G10" s="714"/>
      <c r="H10" s="714"/>
      <c r="I10" s="714"/>
    </row>
    <row r="11" spans="1:13" ht="24.5" customHeight="1" x14ac:dyDescent="0.25">
      <c r="A11" s="29" t="s">
        <v>3</v>
      </c>
      <c r="B11" s="374">
        <f>'Budget Narrative'!I3</f>
        <v>0</v>
      </c>
      <c r="C11" s="380"/>
      <c r="D11" s="380"/>
      <c r="E11" s="380"/>
      <c r="F11" s="380"/>
      <c r="G11" s="380"/>
      <c r="H11" s="387"/>
      <c r="I11" s="394">
        <f t="shared" ref="I11:I17" si="0">SUM(B11:H11)</f>
        <v>0</v>
      </c>
    </row>
    <row r="12" spans="1:13" ht="24.5" customHeight="1" x14ac:dyDescent="0.25">
      <c r="A12" s="30" t="s">
        <v>33</v>
      </c>
      <c r="B12" s="375">
        <f>+'Budget Narrative'!I58</f>
        <v>15416.36</v>
      </c>
      <c r="C12" s="381"/>
      <c r="D12" s="381"/>
      <c r="E12" s="381"/>
      <c r="F12" s="381"/>
      <c r="G12" s="381"/>
      <c r="H12" s="388"/>
      <c r="I12" s="395">
        <f t="shared" si="0"/>
        <v>15416.36</v>
      </c>
    </row>
    <row r="13" spans="1:13" ht="24.5" customHeight="1" x14ac:dyDescent="0.25">
      <c r="A13" s="30" t="s">
        <v>12</v>
      </c>
      <c r="B13" s="375">
        <f>+'Budget Narrative'!I91</f>
        <v>660</v>
      </c>
      <c r="C13" s="381"/>
      <c r="D13" s="381"/>
      <c r="E13" s="381"/>
      <c r="F13" s="381"/>
      <c r="G13" s="381"/>
      <c r="H13" s="388"/>
      <c r="I13" s="395">
        <f t="shared" si="0"/>
        <v>660</v>
      </c>
    </row>
    <row r="14" spans="1:13" ht="24.5" customHeight="1" x14ac:dyDescent="0.25">
      <c r="A14" s="30" t="s">
        <v>4</v>
      </c>
      <c r="B14" s="375">
        <f>+'Budget Narrative'!I127</f>
        <v>0</v>
      </c>
      <c r="C14" s="381"/>
      <c r="D14" s="381"/>
      <c r="E14" s="381"/>
      <c r="F14" s="381"/>
      <c r="G14" s="381"/>
      <c r="H14" s="388"/>
      <c r="I14" s="395">
        <f t="shared" si="0"/>
        <v>0</v>
      </c>
    </row>
    <row r="15" spans="1:13" ht="24.5" customHeight="1" x14ac:dyDescent="0.25">
      <c r="A15" s="30" t="s">
        <v>9</v>
      </c>
      <c r="B15" s="375">
        <f>+'Budget Narrative'!I141</f>
        <v>0</v>
      </c>
      <c r="C15" s="381"/>
      <c r="D15" s="381"/>
      <c r="E15" s="381"/>
      <c r="F15" s="381"/>
      <c r="G15" s="381"/>
      <c r="H15" s="388"/>
      <c r="I15" s="395">
        <f t="shared" si="0"/>
        <v>0</v>
      </c>
    </row>
    <row r="16" spans="1:13" ht="24.5" customHeight="1" x14ac:dyDescent="0.25">
      <c r="A16" s="30" t="s">
        <v>10</v>
      </c>
      <c r="B16" s="375">
        <f>+'Budget Narrative'!I153</f>
        <v>2100</v>
      </c>
      <c r="C16" s="381"/>
      <c r="D16" s="381"/>
      <c r="E16" s="381"/>
      <c r="F16" s="381"/>
      <c r="G16" s="381"/>
      <c r="H16" s="388"/>
      <c r="I16" s="395">
        <f t="shared" si="0"/>
        <v>2100</v>
      </c>
    </row>
    <row r="17" spans="1:9" ht="24.5" customHeight="1" thickBot="1" x14ac:dyDescent="0.3">
      <c r="A17" s="31" t="s">
        <v>11</v>
      </c>
      <c r="B17" s="373">
        <f>+'Budget Narrative'!I190</f>
        <v>1817.6360000000002</v>
      </c>
      <c r="C17" s="379"/>
      <c r="D17" s="379"/>
      <c r="E17" s="379"/>
      <c r="F17" s="379"/>
      <c r="G17" s="379"/>
      <c r="H17" s="386"/>
      <c r="I17" s="393">
        <f t="shared" si="0"/>
        <v>1817.6360000000002</v>
      </c>
    </row>
    <row r="18" spans="1:9" ht="10.4" customHeight="1" thickBot="1" x14ac:dyDescent="0.3">
      <c r="A18" s="20"/>
      <c r="B18" s="28"/>
      <c r="C18" s="28"/>
      <c r="D18" s="28"/>
      <c r="E18" s="28"/>
      <c r="F18" s="28"/>
      <c r="G18" s="28"/>
      <c r="H18" s="28"/>
      <c r="I18" s="28"/>
    </row>
    <row r="19" spans="1:9" ht="24.5" customHeight="1" thickBot="1" x14ac:dyDescent="0.3">
      <c r="A19" s="21" t="s">
        <v>5</v>
      </c>
      <c r="B19" s="376">
        <f t="shared" ref="B19:I19" si="1">SUM(B11:B17)</f>
        <v>19993.995999999999</v>
      </c>
      <c r="C19" s="382">
        <f t="shared" si="1"/>
        <v>0</v>
      </c>
      <c r="D19" s="382">
        <f t="shared" si="1"/>
        <v>0</v>
      </c>
      <c r="E19" s="382">
        <f t="shared" si="1"/>
        <v>0</v>
      </c>
      <c r="F19" s="382">
        <f t="shared" si="1"/>
        <v>0</v>
      </c>
      <c r="G19" s="382">
        <f t="shared" si="1"/>
        <v>0</v>
      </c>
      <c r="H19" s="389">
        <f t="shared" si="1"/>
        <v>0</v>
      </c>
      <c r="I19" s="396">
        <f t="shared" si="1"/>
        <v>19993.995999999999</v>
      </c>
    </row>
    <row r="20" spans="1:9" ht="10.4" customHeight="1" thickBot="1" x14ac:dyDescent="0.3">
      <c r="A20" s="22"/>
      <c r="B20" s="23"/>
      <c r="C20" s="23"/>
      <c r="D20" s="23"/>
      <c r="E20" s="23"/>
      <c r="F20" s="23"/>
      <c r="G20" s="23"/>
      <c r="H20" s="23"/>
      <c r="I20" s="23"/>
    </row>
    <row r="21" spans="1:9" ht="36" customHeight="1" thickBot="1" x14ac:dyDescent="0.3">
      <c r="A21" s="19" t="s">
        <v>56</v>
      </c>
      <c r="B21" s="377">
        <f>B8-B19</f>
        <v>0</v>
      </c>
      <c r="C21" s="383">
        <f t="shared" ref="C21:H21" si="2">C8-C19</f>
        <v>0</v>
      </c>
      <c r="D21" s="383">
        <f t="shared" si="2"/>
        <v>0</v>
      </c>
      <c r="E21" s="383">
        <f t="shared" si="2"/>
        <v>0</v>
      </c>
      <c r="F21" s="383">
        <f t="shared" si="2"/>
        <v>0</v>
      </c>
      <c r="G21" s="383">
        <f t="shared" si="2"/>
        <v>0</v>
      </c>
      <c r="H21" s="390">
        <f t="shared" si="2"/>
        <v>0</v>
      </c>
      <c r="I21" s="397">
        <f>I8-I19</f>
        <v>0</v>
      </c>
    </row>
    <row r="22" spans="1:9" ht="10.4" customHeight="1" thickBot="1" x14ac:dyDescent="0.3">
      <c r="A22" s="22"/>
      <c r="B22" s="23"/>
      <c r="C22" s="23"/>
      <c r="D22" s="23"/>
      <c r="E22" s="23"/>
      <c r="F22" s="23"/>
      <c r="G22" s="23"/>
      <c r="H22" s="23"/>
      <c r="I22" s="23"/>
    </row>
    <row r="23" spans="1:9" ht="24.5" customHeight="1" thickBot="1" x14ac:dyDescent="0.3">
      <c r="A23" s="24" t="s">
        <v>6</v>
      </c>
      <c r="B23" s="378">
        <f>+'Budget Narrative'!I190</f>
        <v>1817.6360000000002</v>
      </c>
      <c r="C23" s="25"/>
      <c r="D23" s="25"/>
      <c r="E23" s="25"/>
      <c r="F23" s="709" t="s">
        <v>284</v>
      </c>
      <c r="G23" s="710"/>
      <c r="H23" s="710"/>
      <c r="I23" s="398">
        <f>I8</f>
        <v>19993.995999999999</v>
      </c>
    </row>
    <row r="24" spans="1:9" ht="24.5" customHeight="1" thickBot="1" x14ac:dyDescent="0.3">
      <c r="A24" s="21" t="s">
        <v>7</v>
      </c>
      <c r="B24" s="26">
        <f>SUM('Budget Narrative'!I194:I196)</f>
        <v>0.1</v>
      </c>
      <c r="C24" s="25"/>
      <c r="D24" s="25"/>
      <c r="E24" s="25"/>
      <c r="F24" s="709" t="s">
        <v>285</v>
      </c>
      <c r="G24" s="710"/>
      <c r="H24" s="710"/>
      <c r="I24" s="399">
        <f>B19/I23</f>
        <v>1</v>
      </c>
    </row>
    <row r="25" spans="1:9" ht="10.4" customHeight="1" thickBot="1" x14ac:dyDescent="0.3">
      <c r="A25" s="22"/>
      <c r="B25" s="17"/>
      <c r="C25" s="17"/>
      <c r="D25" s="17"/>
      <c r="E25" s="17"/>
      <c r="F25" s="17"/>
      <c r="G25" s="17"/>
      <c r="H25" s="17"/>
      <c r="I25" s="17"/>
    </row>
    <row r="26" spans="1:9" ht="15.5" x14ac:dyDescent="0.35">
      <c r="A26" s="715" t="s">
        <v>89</v>
      </c>
      <c r="B26" s="718"/>
      <c r="C26" s="718"/>
      <c r="D26" s="718"/>
      <c r="E26" s="718"/>
      <c r="F26" s="718"/>
      <c r="G26" s="718"/>
      <c r="H26" s="718"/>
      <c r="I26" s="719"/>
    </row>
    <row r="27" spans="1:9" ht="46.4" customHeight="1" thickBot="1" x14ac:dyDescent="0.3">
      <c r="A27" s="720"/>
      <c r="B27" s="537"/>
      <c r="C27" s="537"/>
      <c r="D27" s="537"/>
      <c r="E27" s="537"/>
      <c r="F27" s="537"/>
      <c r="G27" s="537"/>
      <c r="H27" s="537"/>
      <c r="I27" s="538"/>
    </row>
    <row r="28" spans="1:9" ht="10.4" customHeight="1" thickBot="1" x14ac:dyDescent="0.4">
      <c r="A28" s="704"/>
      <c r="B28" s="704"/>
      <c r="C28" s="704"/>
      <c r="D28" s="704"/>
      <c r="E28" s="704"/>
      <c r="F28" s="704"/>
      <c r="G28" s="704"/>
      <c r="H28" s="704"/>
      <c r="I28" s="704"/>
    </row>
    <row r="29" spans="1:9" s="329" customFormat="1" ht="15" customHeight="1" x14ac:dyDescent="0.35">
      <c r="A29" s="715" t="s">
        <v>269</v>
      </c>
      <c r="B29" s="716"/>
      <c r="C29" s="716"/>
      <c r="D29" s="716"/>
      <c r="E29" s="716"/>
      <c r="F29" s="716"/>
      <c r="G29" s="716"/>
      <c r="H29" s="716"/>
      <c r="I29" s="717"/>
    </row>
    <row r="30" spans="1:9" ht="46.65" customHeight="1" thickBot="1" x14ac:dyDescent="0.3">
      <c r="A30" s="711"/>
      <c r="B30" s="712"/>
      <c r="C30" s="712"/>
      <c r="D30" s="712"/>
      <c r="E30" s="712"/>
      <c r="F30" s="712"/>
      <c r="G30" s="712"/>
      <c r="H30" s="712"/>
      <c r="I30" s="713"/>
    </row>
    <row r="31" spans="1:9" ht="16" thickBot="1" x14ac:dyDescent="0.4">
      <c r="A31" s="40"/>
      <c r="B31" s="40"/>
      <c r="C31" s="40"/>
      <c r="D31" s="40"/>
      <c r="E31" s="40"/>
      <c r="F31" s="40"/>
      <c r="G31" s="40"/>
      <c r="H31" s="40"/>
      <c r="I31" s="40"/>
    </row>
    <row r="32" spans="1:9" ht="30.75" customHeight="1" x14ac:dyDescent="0.35">
      <c r="A32" s="705" t="s">
        <v>223</v>
      </c>
      <c r="B32" s="706"/>
      <c r="C32" s="706"/>
      <c r="D32" s="706"/>
      <c r="E32" s="706"/>
      <c r="F32" s="706"/>
      <c r="G32" s="706"/>
      <c r="H32" s="706"/>
      <c r="I32" s="707"/>
    </row>
    <row r="33" spans="1:9" ht="47.25" customHeight="1" thickBot="1" x14ac:dyDescent="0.3">
      <c r="A33" s="720"/>
      <c r="B33" s="537"/>
      <c r="C33" s="537"/>
      <c r="D33" s="537"/>
      <c r="E33" s="537"/>
      <c r="F33" s="537"/>
      <c r="G33" s="537"/>
      <c r="H33" s="537"/>
      <c r="I33" s="538"/>
    </row>
    <row r="35" spans="1:9" ht="26.9" customHeight="1" x14ac:dyDescent="0.25">
      <c r="A35" s="702" t="s">
        <v>277</v>
      </c>
      <c r="B35" s="702"/>
      <c r="C35" s="702"/>
      <c r="D35" s="702"/>
      <c r="E35" s="702"/>
      <c r="F35" s="702"/>
      <c r="G35" s="702"/>
      <c r="H35" s="702"/>
      <c r="I35" s="702"/>
    </row>
  </sheetData>
  <sheetProtection algorithmName="SHA-512" hashValue="sp4W99g3zf9zb9WhuvQLrudl+6vqjCOkw+aDHBhEZUf5R+VHBBCyVyfo9JPDocG4z1L1zMGH3GYyvd7pb0B1zw==" saltValue="cRD+nRspinCNbohRoEUkBQ==" spinCount="100000" sheet="1" formatCells="0" formatColumns="0" formatRows="0" insertHyperlinks="0" selectLockedCells="1"/>
  <mergeCells count="23">
    <mergeCell ref="H9:H10"/>
    <mergeCell ref="A27:I27"/>
    <mergeCell ref="F9:F10"/>
    <mergeCell ref="B4:G4"/>
    <mergeCell ref="A33:I33"/>
    <mergeCell ref="B9:B10"/>
    <mergeCell ref="F23:H23"/>
    <mergeCell ref="A35:I35"/>
    <mergeCell ref="E1:F1"/>
    <mergeCell ref="G1:I1"/>
    <mergeCell ref="B1:D1"/>
    <mergeCell ref="A28:I28"/>
    <mergeCell ref="A32:I32"/>
    <mergeCell ref="A2:I2"/>
    <mergeCell ref="F24:H24"/>
    <mergeCell ref="A30:I30"/>
    <mergeCell ref="E9:E10"/>
    <mergeCell ref="I9:I10"/>
    <mergeCell ref="C9:C10"/>
    <mergeCell ref="D9:D10"/>
    <mergeCell ref="A29:I29"/>
    <mergeCell ref="A26:I26"/>
    <mergeCell ref="G9:G10"/>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C8:H8">
    <cfRule type="containsBlanks" dxfId="0" priority="6">
      <formula>LEN(TRIM(C8))=0</formula>
    </cfRule>
  </conditionalFormatting>
  <dataValidations disablePrompts="1" count="1">
    <dataValidation type="list" allowBlank="1" showInputMessage="1" showErrorMessage="1" sqref="C7:H7" xr:uid="{00000000-0002-0000-0300-000000000000}">
      <formula1>$M$1:$M$4</formula1>
    </dataValidation>
  </dataValidations>
  <printOptions horizontalCentered="1"/>
  <pageMargins left="0.55000000000000004" right="0.64" top="0.66" bottom="0.72" header="0.5" footer="0.5"/>
  <pageSetup scale="63" orientation="landscape" r:id="rId1"/>
  <headerFooter alignWithMargins="0">
    <oddFooter>&amp;L&amp;9SILC– Short Form Subaward Application&amp;R&amp;9Revised  10/2021</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61"/>
  <sheetViews>
    <sheetView showGridLines="0" zoomScaleNormal="100" workbookViewId="0">
      <selection activeCell="G24" sqref="G24:I24"/>
    </sheetView>
  </sheetViews>
  <sheetFormatPr defaultColWidth="9.08984375" defaultRowHeight="12.5" x14ac:dyDescent="0.25"/>
  <cols>
    <col min="1" max="1" width="3.36328125" style="163" customWidth="1"/>
    <col min="2" max="2" width="16.54296875" style="163" customWidth="1"/>
    <col min="3" max="5" width="6.54296875" style="163" customWidth="1"/>
    <col min="6" max="6" width="6.54296875" style="46" customWidth="1"/>
    <col min="7" max="8" width="8.984375E-2" style="46" customWidth="1"/>
    <col min="9" max="9" width="57.90625" style="46" customWidth="1"/>
    <col min="10" max="10" width="9.08984375" style="46"/>
    <col min="11" max="12" width="9.08984375" style="46" hidden="1" customWidth="1"/>
    <col min="13" max="16" width="9.08984375" style="46"/>
    <col min="17" max="17" width="9.08984375" style="46" hidden="1" customWidth="1"/>
    <col min="18" max="16384" width="9.08984375" style="46"/>
  </cols>
  <sheetData>
    <row r="1" spans="1:15" ht="15" customHeight="1" thickBot="1" x14ac:dyDescent="0.4">
      <c r="A1" s="161"/>
      <c r="B1" s="161"/>
      <c r="C1" s="161"/>
      <c r="D1" s="161"/>
      <c r="E1" s="161"/>
      <c r="F1" s="161"/>
      <c r="G1" s="161"/>
      <c r="H1" s="161"/>
      <c r="I1" s="162"/>
    </row>
    <row r="2" spans="1:15" ht="18" customHeight="1" thickBot="1" x14ac:dyDescent="0.3">
      <c r="A2" s="737" t="s">
        <v>139</v>
      </c>
      <c r="B2" s="737"/>
      <c r="C2" s="737"/>
      <c r="D2" s="737"/>
      <c r="E2" s="737"/>
      <c r="F2" s="737"/>
      <c r="G2" s="737"/>
      <c r="H2" s="737"/>
      <c r="I2" s="737"/>
    </row>
    <row r="3" spans="1:15" ht="28.5" customHeight="1" x14ac:dyDescent="0.3">
      <c r="A3" s="163" t="s">
        <v>140</v>
      </c>
      <c r="D3" s="738" t="str">
        <f>'Budget Narrative'!C1</f>
        <v>Southern Nevada Center for Independent Living</v>
      </c>
      <c r="E3" s="738"/>
      <c r="F3" s="738"/>
      <c r="G3" s="738"/>
      <c r="H3" s="738"/>
      <c r="I3" s="738"/>
      <c r="J3" s="164"/>
    </row>
    <row r="4" spans="1:15" ht="7.5" customHeight="1" x14ac:dyDescent="0.25"/>
    <row r="5" spans="1:15" ht="15" customHeight="1" x14ac:dyDescent="0.3">
      <c r="A5" s="229" t="s">
        <v>232</v>
      </c>
      <c r="D5" s="746" t="str">
        <f>'Budget Narrative'!F1</f>
        <v>Categorical;  Independent Living Services</v>
      </c>
      <c r="E5" s="746"/>
      <c r="F5" s="746"/>
      <c r="G5" s="746"/>
      <c r="H5" s="746"/>
      <c r="I5" s="746"/>
      <c r="J5" s="164"/>
    </row>
    <row r="6" spans="1:15" ht="18.5" customHeight="1" x14ac:dyDescent="0.3">
      <c r="A6" s="165"/>
      <c r="B6" s="166"/>
      <c r="C6" s="166"/>
      <c r="D6" s="166"/>
      <c r="E6" s="166"/>
      <c r="F6" s="166"/>
      <c r="G6" s="166"/>
      <c r="H6" s="166"/>
      <c r="I6" s="166"/>
      <c r="J6" s="164"/>
    </row>
    <row r="7" spans="1:15" ht="13" x14ac:dyDescent="0.3">
      <c r="A7" s="167" t="s">
        <v>141</v>
      </c>
      <c r="B7" s="167"/>
      <c r="C7" s="167"/>
      <c r="D7" s="167"/>
      <c r="E7" s="167"/>
      <c r="F7" s="167"/>
      <c r="G7" s="167"/>
      <c r="H7" s="167"/>
      <c r="I7" s="167"/>
    </row>
    <row r="8" spans="1:15" ht="8.25" customHeight="1" thickBot="1" x14ac:dyDescent="0.3">
      <c r="A8" s="168"/>
      <c r="B8" s="168"/>
      <c r="C8" s="168"/>
      <c r="D8" s="168"/>
      <c r="E8" s="168"/>
      <c r="F8" s="168"/>
      <c r="G8" s="168"/>
      <c r="H8" s="168"/>
      <c r="I8" s="168"/>
    </row>
    <row r="9" spans="1:15" ht="15" customHeight="1" thickBot="1" x14ac:dyDescent="0.3">
      <c r="A9" s="169" t="s">
        <v>142</v>
      </c>
      <c r="B9" s="169"/>
      <c r="C9" s="169"/>
      <c r="D9" s="169"/>
      <c r="E9" s="169"/>
      <c r="F9" s="169"/>
      <c r="G9" s="731"/>
      <c r="H9" s="732"/>
      <c r="I9" s="733"/>
      <c r="J9" s="722" t="s">
        <v>225</v>
      </c>
      <c r="K9" s="722"/>
      <c r="L9" s="722"/>
      <c r="M9" s="722"/>
      <c r="N9" s="722"/>
      <c r="O9" s="722"/>
    </row>
    <row r="10" spans="1:15" ht="6.75" customHeight="1" thickBot="1" x14ac:dyDescent="0.3">
      <c r="J10" s="722"/>
      <c r="K10" s="722"/>
      <c r="L10" s="722"/>
      <c r="M10" s="722"/>
      <c r="N10" s="722"/>
      <c r="O10" s="722"/>
    </row>
    <row r="11" spans="1:15" ht="15" customHeight="1" thickBot="1" x14ac:dyDescent="0.3">
      <c r="A11" s="163" t="s">
        <v>143</v>
      </c>
      <c r="G11" s="734"/>
      <c r="H11" s="735"/>
      <c r="I11" s="736"/>
      <c r="J11" s="722"/>
      <c r="K11" s="722"/>
      <c r="L11" s="722"/>
      <c r="M11" s="722"/>
      <c r="N11" s="722"/>
      <c r="O11" s="722"/>
    </row>
    <row r="12" spans="1:15" ht="15" customHeight="1" thickBot="1" x14ac:dyDescent="0.3">
      <c r="J12" s="722"/>
      <c r="K12" s="722"/>
      <c r="L12" s="722"/>
      <c r="M12" s="722"/>
      <c r="N12" s="722"/>
      <c r="O12" s="722"/>
    </row>
    <row r="13" spans="1:15" ht="15" customHeight="1" thickBot="1" x14ac:dyDescent="0.3">
      <c r="A13" s="169" t="s">
        <v>144</v>
      </c>
      <c r="B13" s="169"/>
      <c r="C13" s="169"/>
      <c r="D13" s="169"/>
      <c r="E13" s="169"/>
      <c r="F13" s="169"/>
      <c r="G13" s="731"/>
      <c r="H13" s="732"/>
      <c r="I13" s="733"/>
      <c r="J13" s="722"/>
      <c r="K13" s="722"/>
      <c r="L13" s="722"/>
      <c r="M13" s="722"/>
      <c r="N13" s="722"/>
      <c r="O13" s="722"/>
    </row>
    <row r="14" spans="1:15" ht="6.75" customHeight="1" thickBot="1" x14ac:dyDescent="0.3">
      <c r="J14" s="722"/>
      <c r="K14" s="722"/>
      <c r="L14" s="722"/>
      <c r="M14" s="722"/>
      <c r="N14" s="722"/>
      <c r="O14" s="722"/>
    </row>
    <row r="15" spans="1:15" ht="15" customHeight="1" thickBot="1" x14ac:dyDescent="0.3">
      <c r="A15" s="229" t="s">
        <v>236</v>
      </c>
      <c r="G15" s="734"/>
      <c r="H15" s="735"/>
      <c r="I15" s="736"/>
      <c r="J15" s="722"/>
      <c r="K15" s="722"/>
      <c r="L15" s="722"/>
      <c r="M15" s="722"/>
      <c r="N15" s="722"/>
      <c r="O15" s="722"/>
    </row>
    <row r="16" spans="1:15" ht="15" customHeight="1" x14ac:dyDescent="0.25">
      <c r="G16" s="723" t="s">
        <v>145</v>
      </c>
      <c r="H16" s="723"/>
      <c r="I16" s="723"/>
      <c r="J16" s="722"/>
      <c r="K16" s="722"/>
      <c r="L16" s="722"/>
      <c r="M16" s="722"/>
      <c r="N16" s="722"/>
      <c r="O16" s="722"/>
    </row>
    <row r="17" spans="1:13" ht="15" customHeight="1" thickBot="1" x14ac:dyDescent="0.3">
      <c r="G17" s="723"/>
      <c r="H17" s="723"/>
      <c r="I17" s="723"/>
    </row>
    <row r="18" spans="1:13" ht="15" customHeight="1" thickBot="1" x14ac:dyDescent="0.35">
      <c r="A18" s="168"/>
      <c r="B18" s="168"/>
      <c r="C18" s="168"/>
      <c r="D18" s="168"/>
      <c r="E18" s="168"/>
      <c r="F18" s="168"/>
      <c r="G18" s="739" t="s">
        <v>146</v>
      </c>
      <c r="H18" s="740"/>
      <c r="I18" s="741"/>
    </row>
    <row r="19" spans="1:13" ht="15" customHeight="1" thickBot="1" x14ac:dyDescent="0.3">
      <c r="A19" s="170" t="s">
        <v>147</v>
      </c>
      <c r="B19" s="742" t="s">
        <v>148</v>
      </c>
      <c r="C19" s="742"/>
      <c r="D19" s="742"/>
      <c r="E19" s="742"/>
      <c r="F19" s="742"/>
      <c r="G19" s="743">
        <f>'Budget Summary'!B8</f>
        <v>19993.995999999999</v>
      </c>
      <c r="H19" s="744"/>
      <c r="I19" s="745"/>
    </row>
    <row r="20" spans="1:13" ht="15" customHeight="1" thickBot="1" x14ac:dyDescent="0.35">
      <c r="A20" s="171"/>
      <c r="B20" s="172" t="s">
        <v>149</v>
      </c>
      <c r="C20" s="172"/>
      <c r="D20" s="172"/>
      <c r="E20" s="172"/>
      <c r="F20" s="172"/>
      <c r="G20" s="407"/>
      <c r="H20" s="408"/>
      <c r="I20" s="409">
        <f>'Budget Summary'!B8+'Budget Summary'!C8</f>
        <v>19993.995999999999</v>
      </c>
    </row>
    <row r="21" spans="1:13" ht="15" customHeight="1" thickBot="1" x14ac:dyDescent="0.35">
      <c r="A21" s="173" t="s">
        <v>150</v>
      </c>
      <c r="B21" s="724" t="s">
        <v>151</v>
      </c>
      <c r="C21" s="724"/>
      <c r="D21" s="724"/>
      <c r="E21" s="724"/>
      <c r="F21" s="724"/>
      <c r="G21" s="728"/>
      <c r="H21" s="729"/>
      <c r="I21" s="730"/>
      <c r="J21" s="164" t="s">
        <v>224</v>
      </c>
    </row>
    <row r="22" spans="1:13" ht="15" customHeight="1" thickBot="1" x14ac:dyDescent="0.3">
      <c r="A22" s="173" t="s">
        <v>152</v>
      </c>
      <c r="B22" s="724" t="s">
        <v>153</v>
      </c>
      <c r="C22" s="724"/>
      <c r="D22" s="724"/>
      <c r="E22" s="724"/>
      <c r="F22" s="724"/>
      <c r="G22" s="725" t="e">
        <f>G19/G21</f>
        <v>#DIV/0!</v>
      </c>
      <c r="H22" s="726"/>
      <c r="I22" s="727"/>
    </row>
    <row r="23" spans="1:13" ht="15" customHeight="1" thickBot="1" x14ac:dyDescent="0.35">
      <c r="A23" s="173"/>
      <c r="B23" s="174" t="s">
        <v>154</v>
      </c>
      <c r="C23" s="174"/>
      <c r="D23" s="174"/>
      <c r="E23" s="174"/>
      <c r="F23" s="174"/>
      <c r="G23" s="175"/>
      <c r="H23" s="176"/>
      <c r="I23" s="371" t="e">
        <f>I20/G21</f>
        <v>#DIV/0!</v>
      </c>
    </row>
    <row r="24" spans="1:13" ht="15" customHeight="1" thickBot="1" x14ac:dyDescent="0.3">
      <c r="A24" s="173" t="s">
        <v>155</v>
      </c>
      <c r="B24" s="724" t="s">
        <v>156</v>
      </c>
      <c r="C24" s="724"/>
      <c r="D24" s="724"/>
      <c r="E24" s="724"/>
      <c r="F24" s="724"/>
      <c r="G24" s="755"/>
      <c r="H24" s="756"/>
      <c r="I24" s="757"/>
      <c r="J24" s="177" t="str">
        <f>IF(G24&gt;G$21,"Number of clients in line 4 cannot exceed number of clients in line 2.","")</f>
        <v/>
      </c>
    </row>
    <row r="25" spans="1:13" ht="15" customHeight="1" thickBot="1" x14ac:dyDescent="0.3">
      <c r="A25" s="173" t="s">
        <v>157</v>
      </c>
      <c r="B25" s="724" t="s">
        <v>158</v>
      </c>
      <c r="C25" s="724"/>
      <c r="D25" s="724"/>
      <c r="E25" s="724"/>
      <c r="F25" s="724"/>
      <c r="G25" s="755"/>
      <c r="H25" s="756"/>
      <c r="I25" s="757"/>
      <c r="J25" s="177" t="str">
        <f>IF(G25&gt;G$21,"Number of clients in line 5 cannot exceed number of clients in line 2.","")</f>
        <v/>
      </c>
    </row>
    <row r="26" spans="1:13" ht="15" customHeight="1" thickBot="1" x14ac:dyDescent="0.3">
      <c r="A26" s="173" t="s">
        <v>159</v>
      </c>
      <c r="B26" s="724" t="s">
        <v>160</v>
      </c>
      <c r="C26" s="724"/>
      <c r="D26" s="724"/>
      <c r="E26" s="724"/>
      <c r="F26" s="724"/>
      <c r="G26" s="755"/>
      <c r="H26" s="756"/>
      <c r="I26" s="757"/>
      <c r="J26" s="177" t="str">
        <f>IF(G26&gt;G$21,"Number of clients in line 6 cannot exceed number of clients in line 2.","")</f>
        <v/>
      </c>
    </row>
    <row r="27" spans="1:13" ht="15" customHeight="1" thickBot="1" x14ac:dyDescent="0.3">
      <c r="A27" s="178" t="s">
        <v>161</v>
      </c>
      <c r="B27" s="758" t="s">
        <v>162</v>
      </c>
      <c r="C27" s="758"/>
      <c r="D27" s="758"/>
      <c r="E27" s="758"/>
      <c r="F27" s="758"/>
      <c r="G27" s="755"/>
      <c r="H27" s="756"/>
      <c r="I27" s="757"/>
      <c r="J27" s="177" t="str">
        <f>IF(G27&gt;G$21,"Number of clients in line 7 cannot exceed number of clients in line 2.","")</f>
        <v/>
      </c>
    </row>
    <row r="28" spans="1:13" ht="15" customHeight="1" x14ac:dyDescent="0.25">
      <c r="A28" s="178" t="s">
        <v>163</v>
      </c>
      <c r="B28" s="759" t="s">
        <v>164</v>
      </c>
      <c r="C28" s="759"/>
      <c r="D28" s="759"/>
      <c r="E28" s="759"/>
      <c r="F28" s="759"/>
      <c r="G28" s="747"/>
      <c r="H28" s="748"/>
      <c r="I28" s="749"/>
    </row>
    <row r="29" spans="1:13" ht="15" customHeight="1" x14ac:dyDescent="0.25">
      <c r="A29" s="179"/>
      <c r="B29" s="750" t="s">
        <v>272</v>
      </c>
      <c r="C29" s="751"/>
      <c r="D29" s="751"/>
      <c r="E29" s="751"/>
      <c r="F29" s="751"/>
      <c r="G29" s="752"/>
      <c r="H29" s="753"/>
      <c r="I29" s="754"/>
    </row>
    <row r="30" spans="1:13" ht="15" customHeight="1" x14ac:dyDescent="0.25">
      <c r="A30" s="179"/>
      <c r="B30" s="751" t="s">
        <v>165</v>
      </c>
      <c r="C30" s="751"/>
      <c r="D30" s="751"/>
      <c r="E30" s="751"/>
      <c r="F30" s="751"/>
      <c r="G30" s="775"/>
      <c r="H30" s="776"/>
      <c r="I30" s="777"/>
      <c r="K30" s="180"/>
      <c r="L30" s="180"/>
      <c r="M30" s="180"/>
    </row>
    <row r="31" spans="1:13" ht="15" customHeight="1" x14ac:dyDescent="0.25">
      <c r="A31" s="179"/>
      <c r="B31" s="751" t="s">
        <v>166</v>
      </c>
      <c r="C31" s="751"/>
      <c r="D31" s="751"/>
      <c r="E31" s="751"/>
      <c r="F31" s="751"/>
      <c r="G31" s="775"/>
      <c r="H31" s="776"/>
      <c r="I31" s="777"/>
      <c r="J31" s="181"/>
      <c r="K31" s="180"/>
      <c r="L31" s="180"/>
      <c r="M31" s="180"/>
    </row>
    <row r="32" spans="1:13" ht="15" customHeight="1" x14ac:dyDescent="0.25">
      <c r="A32" s="179"/>
      <c r="B32" s="751" t="s">
        <v>167</v>
      </c>
      <c r="C32" s="751"/>
      <c r="D32" s="751"/>
      <c r="E32" s="751"/>
      <c r="F32" s="751"/>
      <c r="G32" s="775"/>
      <c r="H32" s="776"/>
      <c r="I32" s="777"/>
      <c r="J32" s="181"/>
      <c r="K32" s="180"/>
      <c r="L32" s="180"/>
      <c r="M32" s="180"/>
    </row>
    <row r="33" spans="1:17" ht="15" customHeight="1" x14ac:dyDescent="0.25">
      <c r="A33" s="179"/>
      <c r="B33" s="751" t="s">
        <v>168</v>
      </c>
      <c r="C33" s="751"/>
      <c r="D33" s="751"/>
      <c r="E33" s="751"/>
      <c r="F33" s="751"/>
      <c r="G33" s="775"/>
      <c r="H33" s="776"/>
      <c r="I33" s="777"/>
      <c r="J33" s="760" t="str">
        <f>IF(G34=G21," ","Total number of clients in age range does not balance with unduplicated clients entered in line 2.")</f>
        <v xml:space="preserve"> </v>
      </c>
      <c r="K33" s="761"/>
      <c r="L33" s="761"/>
      <c r="M33" s="761"/>
      <c r="N33" s="761"/>
      <c r="O33" s="761"/>
      <c r="P33" s="761"/>
    </row>
    <row r="34" spans="1:17" ht="15" customHeight="1" thickBot="1" x14ac:dyDescent="0.3">
      <c r="A34" s="179"/>
      <c r="B34" s="762" t="s">
        <v>169</v>
      </c>
      <c r="C34" s="762"/>
      <c r="D34" s="762"/>
      <c r="E34" s="762"/>
      <c r="F34" s="762"/>
      <c r="G34" s="763">
        <f>SUM(G29:I33)</f>
        <v>0</v>
      </c>
      <c r="H34" s="764"/>
      <c r="I34" s="765"/>
      <c r="J34" s="760"/>
      <c r="K34" s="761"/>
      <c r="L34" s="761"/>
      <c r="M34" s="761"/>
      <c r="N34" s="761"/>
      <c r="O34" s="761"/>
      <c r="P34" s="761"/>
    </row>
    <row r="35" spans="1:17" ht="15" customHeight="1" x14ac:dyDescent="0.25">
      <c r="A35" s="182" t="s">
        <v>170</v>
      </c>
      <c r="B35" s="766" t="s">
        <v>171</v>
      </c>
      <c r="C35" s="766"/>
      <c r="D35" s="766"/>
      <c r="E35" s="766"/>
      <c r="F35" s="766"/>
      <c r="G35" s="767"/>
      <c r="H35" s="768"/>
      <c r="I35" s="769"/>
      <c r="J35" s="770" t="str">
        <f>IF('Do not delete - for ADSD use'!A41=3,"Ensure units multiplied by the fixed-fee rate(s) equal or exceed the requested funding.","")</f>
        <v/>
      </c>
      <c r="K35" s="771"/>
      <c r="L35" s="771"/>
      <c r="M35" s="771"/>
      <c r="N35" s="771"/>
      <c r="O35" s="771"/>
      <c r="P35" s="771"/>
      <c r="Q35" s="46" t="s">
        <v>172</v>
      </c>
    </row>
    <row r="36" spans="1:17" ht="15" customHeight="1" thickBot="1" x14ac:dyDescent="0.3">
      <c r="A36" s="183"/>
      <c r="B36" s="762" t="s">
        <v>173</v>
      </c>
      <c r="C36" s="762"/>
      <c r="D36" s="762"/>
      <c r="E36" s="762"/>
      <c r="F36" s="762"/>
      <c r="G36" s="772"/>
      <c r="H36" s="773"/>
      <c r="I36" s="774"/>
      <c r="J36" s="770"/>
      <c r="K36" s="771"/>
      <c r="L36" s="771"/>
      <c r="M36" s="771"/>
      <c r="N36" s="771"/>
      <c r="O36" s="771"/>
      <c r="P36" s="771"/>
      <c r="Q36" s="46" t="s">
        <v>224</v>
      </c>
    </row>
    <row r="37" spans="1:17" ht="15" customHeight="1" thickBot="1" x14ac:dyDescent="0.3">
      <c r="A37" s="352" t="s">
        <v>174</v>
      </c>
      <c r="B37" s="807" t="s">
        <v>175</v>
      </c>
      <c r="C37" s="807"/>
      <c r="D37" s="807"/>
      <c r="E37" s="807"/>
      <c r="F37" s="807"/>
      <c r="G37" s="808" t="e">
        <f>IF('Do not delete - for ADSD use'!A41=1,"-",(IF('Do not delete - for ADSD use'!A41=2,G19/SUM(G35:I36),"N/A")))</f>
        <v>#DIV/0!</v>
      </c>
      <c r="H37" s="809"/>
      <c r="I37" s="810"/>
      <c r="J37" s="184"/>
    </row>
    <row r="38" spans="1:17" ht="15" customHeight="1" thickBot="1" x14ac:dyDescent="0.3">
      <c r="A38" s="185"/>
      <c r="B38" s="811" t="s">
        <v>176</v>
      </c>
      <c r="C38" s="811"/>
      <c r="D38" s="811"/>
      <c r="E38" s="811"/>
      <c r="F38" s="811"/>
      <c r="G38" s="812" t="str">
        <f>(IF('Do not delete - for ADSD use'!A41=1,"-",(IF('Do not delete - for ADSD use'!A41=2,"N/A",G11))))</f>
        <v>N/A</v>
      </c>
      <c r="H38" s="813"/>
      <c r="I38" s="814"/>
      <c r="J38" s="370"/>
      <c r="K38" s="186">
        <f>G35*G11</f>
        <v>0</v>
      </c>
      <c r="L38" s="46" t="str">
        <f>IF(ROUND(G35*G11+G36*G15,0)=G19,"","Alert: Fixed-fee units do not match the requested amount of funding.")</f>
        <v>Alert: Fixed-fee units do not match the requested amount of funding.</v>
      </c>
    </row>
    <row r="39" spans="1:17" ht="15" customHeight="1" thickBot="1" x14ac:dyDescent="0.3">
      <c r="A39" s="185"/>
      <c r="B39" s="815" t="s">
        <v>177</v>
      </c>
      <c r="C39" s="815"/>
      <c r="D39" s="815"/>
      <c r="E39" s="815"/>
      <c r="F39" s="815"/>
      <c r="G39" s="778" t="str">
        <f>IF('Do not delete - for ADSD use'!A41=1,"-",(IF('Do not delete - for ADSD use'!A41=2,"N/A",G15)))</f>
        <v>N/A</v>
      </c>
      <c r="H39" s="779"/>
      <c r="I39" s="780"/>
      <c r="J39" s="184"/>
      <c r="K39" s="186">
        <v>0</v>
      </c>
      <c r="L39" s="46" t="str">
        <f>IF(ROUND(G35*G11,0)=G19,"","Alert: Fixed-fee units do not match the requested amount of funding.")</f>
        <v>Alert: Fixed-fee units do not match the requested amount of funding.</v>
      </c>
    </row>
    <row r="40" spans="1:17" ht="15" customHeight="1" thickBot="1" x14ac:dyDescent="0.35">
      <c r="A40" s="187"/>
      <c r="B40" s="781" t="s">
        <v>178</v>
      </c>
      <c r="C40" s="781"/>
      <c r="D40" s="781"/>
      <c r="E40" s="781"/>
      <c r="F40" s="781"/>
      <c r="G40" s="782" t="e">
        <f>IF('Do not delete - for ADSD use'!A41=1,"-",I20/SUM(G35:I36))</f>
        <v>#DIV/0!</v>
      </c>
      <c r="H40" s="783"/>
      <c r="I40" s="784"/>
      <c r="J40" s="184"/>
      <c r="K40" s="188"/>
    </row>
    <row r="41" spans="1:17" ht="20" customHeight="1" x14ac:dyDescent="0.3">
      <c r="A41" s="231" t="s">
        <v>179</v>
      </c>
      <c r="B41" s="234" t="s">
        <v>235</v>
      </c>
      <c r="C41" s="196"/>
      <c r="D41" s="196"/>
      <c r="E41" s="196"/>
      <c r="F41" s="196"/>
      <c r="G41" s="196"/>
      <c r="H41" s="196"/>
      <c r="I41" s="197"/>
    </row>
    <row r="42" spans="1:17" ht="12.75" customHeight="1" x14ac:dyDescent="0.3">
      <c r="A42" s="179"/>
      <c r="B42" s="46"/>
      <c r="C42" s="46"/>
      <c r="D42" s="46"/>
      <c r="E42" s="198" t="s">
        <v>186</v>
      </c>
      <c r="F42" s="199"/>
      <c r="G42" s="200"/>
      <c r="H42" s="200"/>
      <c r="I42" s="201"/>
    </row>
    <row r="43" spans="1:17" ht="12.75" customHeight="1" x14ac:dyDescent="0.3">
      <c r="A43" s="183"/>
      <c r="B43" s="198" t="s">
        <v>187</v>
      </c>
      <c r="C43" s="202"/>
      <c r="D43" s="46"/>
      <c r="E43" s="198" t="s">
        <v>188</v>
      </c>
      <c r="F43" s="203"/>
      <c r="I43" s="201"/>
    </row>
    <row r="44" spans="1:17" ht="12.75" customHeight="1" x14ac:dyDescent="0.3">
      <c r="A44" s="179"/>
      <c r="B44" s="198" t="s">
        <v>189</v>
      </c>
      <c r="C44" s="203"/>
      <c r="D44" s="46"/>
      <c r="E44" s="198" t="s">
        <v>190</v>
      </c>
      <c r="F44" s="203"/>
      <c r="I44" s="204"/>
    </row>
    <row r="45" spans="1:17" ht="12.75" customHeight="1" x14ac:dyDescent="0.3">
      <c r="A45" s="179"/>
      <c r="B45" s="198" t="s">
        <v>191</v>
      </c>
      <c r="C45" s="203"/>
      <c r="D45" s="46"/>
      <c r="E45" s="198" t="s">
        <v>192</v>
      </c>
      <c r="F45" s="203"/>
      <c r="I45" s="204"/>
    </row>
    <row r="46" spans="1:17" ht="12.75" customHeight="1" x14ac:dyDescent="0.3">
      <c r="A46" s="179"/>
      <c r="B46" s="198" t="s">
        <v>193</v>
      </c>
      <c r="C46" s="203"/>
      <c r="D46" s="46"/>
      <c r="E46" s="198" t="s">
        <v>194</v>
      </c>
      <c r="F46" s="203"/>
      <c r="I46" s="204"/>
    </row>
    <row r="47" spans="1:17" ht="12.75" customHeight="1" x14ac:dyDescent="0.3">
      <c r="A47" s="179"/>
      <c r="B47" s="198" t="s">
        <v>195</v>
      </c>
      <c r="C47" s="203"/>
      <c r="D47" s="46"/>
      <c r="E47" s="198" t="s">
        <v>196</v>
      </c>
      <c r="F47" s="203"/>
      <c r="I47" s="204"/>
    </row>
    <row r="48" spans="1:17" ht="12.75" customHeight="1" x14ac:dyDescent="0.3">
      <c r="A48" s="179"/>
      <c r="B48" s="198" t="s">
        <v>197</v>
      </c>
      <c r="C48" s="203"/>
      <c r="D48" s="46"/>
      <c r="E48" s="198" t="s">
        <v>198</v>
      </c>
      <c r="F48" s="203"/>
      <c r="I48" s="207"/>
      <c r="J48" s="205"/>
      <c r="K48" s="206"/>
      <c r="L48" s="206"/>
      <c r="M48" s="206"/>
      <c r="N48" s="206"/>
      <c r="O48" s="206"/>
    </row>
    <row r="49" spans="1:15" ht="12.75" customHeight="1" x14ac:dyDescent="0.3">
      <c r="A49" s="179"/>
      <c r="B49" s="198" t="s">
        <v>199</v>
      </c>
      <c r="C49" s="203"/>
      <c r="D49" s="46"/>
      <c r="E49" s="198" t="s">
        <v>200</v>
      </c>
      <c r="F49" s="203"/>
      <c r="I49" s="208" t="s">
        <v>201</v>
      </c>
      <c r="J49" s="205"/>
      <c r="K49" s="206"/>
      <c r="L49" s="206"/>
      <c r="M49" s="206"/>
      <c r="N49" s="206"/>
      <c r="O49" s="206"/>
    </row>
    <row r="50" spans="1:15" ht="12.75" customHeight="1" x14ac:dyDescent="0.3">
      <c r="A50" s="179"/>
      <c r="B50" s="198" t="s">
        <v>202</v>
      </c>
      <c r="C50" s="203"/>
      <c r="D50" s="46"/>
      <c r="E50" s="198" t="s">
        <v>203</v>
      </c>
      <c r="F50" s="203"/>
      <c r="I50" s="208">
        <f>SUM(C43:C50,F42:F50)</f>
        <v>0</v>
      </c>
      <c r="J50" s="205"/>
      <c r="K50" s="206"/>
      <c r="L50" s="206"/>
      <c r="M50" s="206"/>
      <c r="N50" s="206"/>
      <c r="O50" s="206"/>
    </row>
    <row r="51" spans="1:15" ht="6.9" customHeight="1" thickBot="1" x14ac:dyDescent="0.35">
      <c r="A51" s="209"/>
      <c r="B51" s="210"/>
      <c r="C51" s="210"/>
      <c r="D51" s="210"/>
      <c r="E51" s="210"/>
      <c r="F51" s="211"/>
      <c r="G51" s="212"/>
      <c r="H51" s="212"/>
      <c r="I51" s="213"/>
      <c r="J51" s="205"/>
      <c r="K51" s="206"/>
      <c r="L51" s="206"/>
      <c r="M51" s="206"/>
      <c r="N51" s="206"/>
      <c r="O51" s="206"/>
    </row>
    <row r="52" spans="1:15" ht="17" customHeight="1" thickBot="1" x14ac:dyDescent="0.3">
      <c r="A52" s="788" t="s">
        <v>233</v>
      </c>
      <c r="B52" s="789"/>
      <c r="C52" s="789"/>
      <c r="D52" s="789"/>
      <c r="E52" s="789"/>
      <c r="F52" s="789"/>
      <c r="G52" s="789"/>
      <c r="H52" s="789"/>
      <c r="I52" s="790"/>
    </row>
    <row r="53" spans="1:15" ht="17" customHeight="1" thickBot="1" x14ac:dyDescent="0.3">
      <c r="A53" s="230" t="s">
        <v>181</v>
      </c>
      <c r="B53" s="193" t="s">
        <v>184</v>
      </c>
      <c r="C53" s="193"/>
      <c r="D53" s="193"/>
      <c r="E53" s="193"/>
      <c r="F53" s="193"/>
      <c r="G53" s="194"/>
      <c r="H53" s="195"/>
      <c r="I53" s="401"/>
    </row>
    <row r="54" spans="1:15" ht="17" customHeight="1" thickBot="1" x14ac:dyDescent="0.3">
      <c r="A54" s="785" t="s">
        <v>234</v>
      </c>
      <c r="B54" s="786"/>
      <c r="C54" s="786"/>
      <c r="D54" s="786"/>
      <c r="E54" s="786"/>
      <c r="F54" s="786"/>
      <c r="G54" s="786"/>
      <c r="H54" s="786"/>
      <c r="I54" s="787"/>
    </row>
    <row r="55" spans="1:15" ht="17" customHeight="1" x14ac:dyDescent="0.25">
      <c r="A55" s="232" t="s">
        <v>183</v>
      </c>
      <c r="B55" s="803" t="s">
        <v>180</v>
      </c>
      <c r="C55" s="803"/>
      <c r="D55" s="803"/>
      <c r="E55" s="803"/>
      <c r="F55" s="804"/>
      <c r="G55" s="189"/>
      <c r="H55" s="190"/>
      <c r="I55" s="402"/>
    </row>
    <row r="56" spans="1:15" ht="17" customHeight="1" thickBot="1" x14ac:dyDescent="0.3">
      <c r="A56" s="233" t="s">
        <v>185</v>
      </c>
      <c r="B56" s="805" t="s">
        <v>182</v>
      </c>
      <c r="C56" s="805"/>
      <c r="D56" s="805"/>
      <c r="E56" s="805"/>
      <c r="F56" s="806"/>
      <c r="G56" s="191"/>
      <c r="H56" s="192"/>
      <c r="I56" s="403"/>
    </row>
    <row r="57" spans="1:15" ht="20.149999999999999" customHeight="1" thickBot="1" x14ac:dyDescent="0.3">
      <c r="A57" s="200"/>
      <c r="B57" s="200"/>
      <c r="C57" s="200"/>
      <c r="D57" s="200"/>
      <c r="E57" s="200"/>
      <c r="G57" s="200"/>
      <c r="H57" s="200"/>
    </row>
    <row r="58" spans="1:15" ht="20.149999999999999" customHeight="1" x14ac:dyDescent="0.25">
      <c r="A58" s="791" t="s">
        <v>204</v>
      </c>
      <c r="B58" s="792"/>
      <c r="C58" s="792"/>
      <c r="D58" s="792"/>
      <c r="E58" s="792"/>
      <c r="F58" s="792"/>
      <c r="G58" s="792"/>
      <c r="H58" s="792"/>
      <c r="I58" s="793"/>
    </row>
    <row r="59" spans="1:15" x14ac:dyDescent="0.25">
      <c r="A59" s="794"/>
      <c r="B59" s="795"/>
      <c r="C59" s="795"/>
      <c r="D59" s="795"/>
      <c r="E59" s="795"/>
      <c r="F59" s="795"/>
      <c r="G59" s="795"/>
      <c r="H59" s="795"/>
      <c r="I59" s="796"/>
    </row>
    <row r="60" spans="1:15" x14ac:dyDescent="0.25">
      <c r="A60" s="797" t="s">
        <v>205</v>
      </c>
      <c r="B60" s="798"/>
      <c r="C60" s="798"/>
      <c r="D60" s="798"/>
      <c r="E60" s="798"/>
      <c r="F60" s="798"/>
      <c r="G60" s="798"/>
      <c r="H60" s="798"/>
      <c r="I60" s="799"/>
    </row>
    <row r="61" spans="1:15" ht="13" thickBot="1" x14ac:dyDescent="0.3">
      <c r="A61" s="800" t="s">
        <v>206</v>
      </c>
      <c r="B61" s="801"/>
      <c r="C61" s="801"/>
      <c r="D61" s="801"/>
      <c r="E61" s="801"/>
      <c r="F61" s="801"/>
      <c r="G61" s="801"/>
      <c r="H61" s="801"/>
      <c r="I61" s="802"/>
    </row>
  </sheetData>
  <sheetProtection password="D8CA" sheet="1" formatCells="0" formatColumns="0" formatRows="0" selectLockedCells="1"/>
  <mergeCells count="59">
    <mergeCell ref="A58:I59"/>
    <mergeCell ref="A60:I60"/>
    <mergeCell ref="A61:I61"/>
    <mergeCell ref="B30:F30"/>
    <mergeCell ref="G30:I30"/>
    <mergeCell ref="B31:F31"/>
    <mergeCell ref="G31:I31"/>
    <mergeCell ref="B32:F32"/>
    <mergeCell ref="G32:I32"/>
    <mergeCell ref="B55:F55"/>
    <mergeCell ref="B56:F56"/>
    <mergeCell ref="B37:F37"/>
    <mergeCell ref="G37:I37"/>
    <mergeCell ref="B38:F38"/>
    <mergeCell ref="G38:I38"/>
    <mergeCell ref="B39:F39"/>
    <mergeCell ref="G39:I39"/>
    <mergeCell ref="B40:F40"/>
    <mergeCell ref="G40:I40"/>
    <mergeCell ref="A54:I54"/>
    <mergeCell ref="A52:I52"/>
    <mergeCell ref="J33:P34"/>
    <mergeCell ref="B34:F34"/>
    <mergeCell ref="G34:I34"/>
    <mergeCell ref="B35:F35"/>
    <mergeCell ref="G35:I35"/>
    <mergeCell ref="J35:P36"/>
    <mergeCell ref="B36:F36"/>
    <mergeCell ref="G36:I36"/>
    <mergeCell ref="B33:F33"/>
    <mergeCell ref="G33:I33"/>
    <mergeCell ref="G28:I28"/>
    <mergeCell ref="B29:F29"/>
    <mergeCell ref="G29:I29"/>
    <mergeCell ref="B24:F24"/>
    <mergeCell ref="G24:I24"/>
    <mergeCell ref="B25:F25"/>
    <mergeCell ref="G25:I25"/>
    <mergeCell ref="B26:F26"/>
    <mergeCell ref="G26:I26"/>
    <mergeCell ref="B27:F27"/>
    <mergeCell ref="G27:I27"/>
    <mergeCell ref="B28:F28"/>
    <mergeCell ref="A2:I2"/>
    <mergeCell ref="D3:I3"/>
    <mergeCell ref="G18:I18"/>
    <mergeCell ref="B19:F19"/>
    <mergeCell ref="G19:I19"/>
    <mergeCell ref="D5:I5"/>
    <mergeCell ref="J9:O16"/>
    <mergeCell ref="G16:I17"/>
    <mergeCell ref="B22:F22"/>
    <mergeCell ref="G22:I22"/>
    <mergeCell ref="B21:F21"/>
    <mergeCell ref="G21:I21"/>
    <mergeCell ref="G9:I9"/>
    <mergeCell ref="G11:I11"/>
    <mergeCell ref="G13:I13"/>
    <mergeCell ref="G15:I15"/>
  </mergeCells>
  <hyperlinks>
    <hyperlink ref="A61:G61" r:id="rId1" display="http://www.nvaging.net/grants/fixed_fee_rates.htm " xr:uid="{00000000-0004-0000-0400-000000000000}"/>
    <hyperlink ref="A60" r:id="rId2" xr:uid="{00000000-0004-0000-0400-000001000000}"/>
    <hyperlink ref="A60:I60" r:id="rId3" display="http://adsd.nv.gov/Programs/Grant/ServSpecs/Documents/" xr:uid="{00000000-0004-0000-0400-000002000000}"/>
    <hyperlink ref="A61:I61" r:id="rId4" display="http://www.nvaging.net/grants/fixed_fee_rates.htm " xr:uid="{00000000-0004-0000-0400-000003000000}"/>
    <hyperlink ref="A61" r:id="rId5" xr:uid="{00000000-0004-0000-0400-000004000000}"/>
  </hyperlinks>
  <printOptions horizontalCentered="1"/>
  <pageMargins left="0.55000000000000004" right="0.64" top="0.66" bottom="0.72" header="0.5" footer="0.5"/>
  <pageSetup scale="88" orientation="portrait" r:id="rId6"/>
  <headerFooter alignWithMargins="0">
    <oddFooter>&amp;L&amp;9ADSD – Short Form Subaward Application&amp;R&amp;9Revised 3/2019</oddFoot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64"/>
  <sheetViews>
    <sheetView topLeftCell="N1" workbookViewId="0">
      <selection activeCell="P18" sqref="P18"/>
    </sheetView>
  </sheetViews>
  <sheetFormatPr defaultRowHeight="12.5" x14ac:dyDescent="0.25"/>
  <cols>
    <col min="1" max="1" width="64.08984375" hidden="1" customWidth="1"/>
    <col min="2" max="2" width="10" hidden="1" customWidth="1"/>
    <col min="3" max="3" width="11.453125" hidden="1" customWidth="1"/>
    <col min="4" max="5" width="9.08984375" hidden="1" customWidth="1"/>
    <col min="6" max="6" width="8.6328125" hidden="1" customWidth="1"/>
    <col min="7" max="7" width="11.54296875" hidden="1" customWidth="1"/>
    <col min="8" max="10" width="8.6328125" hidden="1" customWidth="1"/>
    <col min="11" max="13" width="0" hidden="1" customWidth="1"/>
  </cols>
  <sheetData>
    <row r="1" spans="1:10" ht="13.5" thickBot="1" x14ac:dyDescent="0.35">
      <c r="A1" s="99" t="s">
        <v>107</v>
      </c>
      <c r="B1" s="816" t="s">
        <v>108</v>
      </c>
      <c r="C1" s="817"/>
      <c r="D1" s="817"/>
      <c r="E1" s="817"/>
      <c r="F1" s="817"/>
      <c r="G1" s="817"/>
      <c r="H1" s="817"/>
      <c r="I1" s="817"/>
    </row>
    <row r="2" spans="1:10" x14ac:dyDescent="0.25">
      <c r="A2" s="101">
        <v>1</v>
      </c>
      <c r="B2" s="102" t="s">
        <v>109</v>
      </c>
      <c r="C2" s="103" t="s">
        <v>110</v>
      </c>
      <c r="D2" s="104">
        <v>0.15</v>
      </c>
      <c r="E2" s="105">
        <v>0</v>
      </c>
      <c r="F2" s="38" t="str">
        <f>IF($A$2=2,B2,"")</f>
        <v/>
      </c>
      <c r="G2" s="38" t="str">
        <f>IF($A$2=2,C2,"")</f>
        <v/>
      </c>
      <c r="H2" s="106" t="str">
        <f>IF($A$2=2,D2,"")</f>
        <v/>
      </c>
      <c r="I2" s="107" t="str">
        <f>IF($A$2=2,E2,"")</f>
        <v/>
      </c>
    </row>
    <row r="3" spans="1:10" x14ac:dyDescent="0.25">
      <c r="A3" s="64"/>
      <c r="B3" s="108" t="s">
        <v>111</v>
      </c>
      <c r="C3" s="109"/>
      <c r="D3" s="109"/>
      <c r="F3" t="str">
        <f>IF($A$2=3,B3,"")</f>
        <v/>
      </c>
      <c r="G3" t="str">
        <f>IF($A$2=3,C3,"")</f>
        <v/>
      </c>
      <c r="H3" t="str">
        <f>IF($A$2=3,D3,"")</f>
        <v/>
      </c>
      <c r="I3" s="65" t="str">
        <f>IF($A$2=3,E3,"")</f>
        <v/>
      </c>
    </row>
    <row r="4" spans="1:10" ht="13" x14ac:dyDescent="0.3">
      <c r="A4" s="110" t="s">
        <v>112</v>
      </c>
      <c r="B4" s="108" t="s">
        <v>111</v>
      </c>
      <c r="C4" s="109"/>
      <c r="D4" s="109"/>
      <c r="F4" t="str">
        <f>IF($A$2=4,B4,"")</f>
        <v/>
      </c>
      <c r="G4" t="str">
        <f>IF($A$2=4,C4,"")</f>
        <v/>
      </c>
      <c r="H4" t="str">
        <f>IF($A$2=4,D4,"")</f>
        <v/>
      </c>
      <c r="I4" s="65" t="str">
        <f>IF($A$2=4,E4,"")</f>
        <v/>
      </c>
    </row>
    <row r="5" spans="1:10" ht="13" x14ac:dyDescent="0.3">
      <c r="A5" s="110" t="s">
        <v>113</v>
      </c>
      <c r="B5" s="108" t="s">
        <v>109</v>
      </c>
      <c r="C5" s="109" t="s">
        <v>114</v>
      </c>
      <c r="D5" s="111">
        <v>5.6660000000000004</v>
      </c>
      <c r="E5" s="37">
        <v>0</v>
      </c>
      <c r="F5" t="str">
        <f>IF($A$2=5,B5,"")</f>
        <v/>
      </c>
      <c r="G5" t="str">
        <f>IF($A$2=5,C5,"")</f>
        <v/>
      </c>
      <c r="H5" t="str">
        <f>IF($A$2=5,D5,"")</f>
        <v/>
      </c>
      <c r="I5" s="65" t="str">
        <f>IF($A$2=5,E5,"")</f>
        <v/>
      </c>
    </row>
    <row r="6" spans="1:10" ht="13" x14ac:dyDescent="0.3">
      <c r="A6" s="110" t="s">
        <v>115</v>
      </c>
      <c r="B6" s="108" t="s">
        <v>111</v>
      </c>
      <c r="C6" s="109"/>
      <c r="D6" s="111"/>
      <c r="E6" s="37"/>
      <c r="F6" t="str">
        <f>IF($A$2=6,B6,"")</f>
        <v/>
      </c>
      <c r="G6" t="str">
        <f>IF($A$2=6,C6,"")</f>
        <v/>
      </c>
      <c r="H6" t="str">
        <f>IF($A$2=6,D6,"")</f>
        <v/>
      </c>
      <c r="I6" s="65" t="str">
        <f>IF($A$2=6,E6,"")</f>
        <v/>
      </c>
    </row>
    <row r="7" spans="1:10" ht="13" x14ac:dyDescent="0.3">
      <c r="A7" s="110" t="s">
        <v>116</v>
      </c>
      <c r="B7" s="108" t="s">
        <v>111</v>
      </c>
      <c r="C7" s="109" t="s">
        <v>110</v>
      </c>
      <c r="D7" s="112">
        <v>0.25</v>
      </c>
      <c r="E7" s="37">
        <v>0</v>
      </c>
      <c r="F7" t="str">
        <f>IF(A14=3,"yes",IF($A$2=7,B7,""))</f>
        <v/>
      </c>
      <c r="G7" t="str">
        <f>IF($A$2=7,C7,"")</f>
        <v/>
      </c>
      <c r="H7" t="str">
        <f>IF($A$2=7,D7,"")</f>
        <v/>
      </c>
      <c r="I7" s="65" t="str">
        <f>IF($A$2=7,E7,"")</f>
        <v/>
      </c>
    </row>
    <row r="8" spans="1:10" ht="13" x14ac:dyDescent="0.3">
      <c r="A8" s="110" t="s">
        <v>117</v>
      </c>
      <c r="B8" s="108" t="s">
        <v>111</v>
      </c>
      <c r="C8" s="109"/>
      <c r="D8" s="109"/>
      <c r="E8" s="109"/>
      <c r="F8" t="str">
        <f>IF($A$2=8,B8,"")</f>
        <v/>
      </c>
      <c r="G8" t="str">
        <f>IF($A$2=8,C8,"")</f>
        <v/>
      </c>
      <c r="H8" t="str">
        <f>IF($A$2=8,D8,"")</f>
        <v/>
      </c>
      <c r="I8" s="65" t="str">
        <f>IF($A$2=8,E8,"")</f>
        <v/>
      </c>
    </row>
    <row r="9" spans="1:10" ht="13" x14ac:dyDescent="0.3">
      <c r="A9" s="110" t="s">
        <v>118</v>
      </c>
      <c r="B9" s="108" t="s">
        <v>111</v>
      </c>
      <c r="C9" s="109"/>
      <c r="D9" s="109"/>
      <c r="E9" s="109"/>
      <c r="F9" t="str">
        <f>IF($A$2=9,B9,"")</f>
        <v/>
      </c>
      <c r="G9" t="str">
        <f>IF($A$2=9,C9,"")</f>
        <v/>
      </c>
      <c r="H9" t="str">
        <f>IF($A$2=9,D9,"")</f>
        <v/>
      </c>
      <c r="I9" s="65" t="str">
        <f>IF($A$2=9,E9,"")</f>
        <v/>
      </c>
    </row>
    <row r="10" spans="1:10" ht="13" x14ac:dyDescent="0.3">
      <c r="A10" s="113"/>
      <c r="B10" s="108" t="s">
        <v>111</v>
      </c>
      <c r="C10" s="109"/>
      <c r="D10" s="109"/>
      <c r="E10" s="109"/>
      <c r="F10" t="str">
        <f>IF($A$2=10,B10,"")</f>
        <v/>
      </c>
      <c r="G10" t="str">
        <f>IF($A$2=10,C10,"")</f>
        <v/>
      </c>
      <c r="H10" t="str">
        <f>IF($A$2=10,D10,"")</f>
        <v/>
      </c>
      <c r="I10" s="65" t="str">
        <f>IF($A$2=10,E10,"")</f>
        <v/>
      </c>
    </row>
    <row r="11" spans="1:10" ht="13" x14ac:dyDescent="0.3">
      <c r="A11" s="113"/>
      <c r="B11" s="64"/>
      <c r="F11" t="str">
        <f>CONCATENATE(F2,F3,F4,F5,F6,F7,F8,F9,F10)</f>
        <v/>
      </c>
      <c r="G11" t="str">
        <f>CONCATENATE(G2,G3,G4,G5,G6,G7,G8,G9,G10)</f>
        <v/>
      </c>
      <c r="H11" t="str">
        <f>CONCATENATE(H2,H3,H4,H5,H6,H7,H8,H9,H10)</f>
        <v/>
      </c>
      <c r="I11" s="114">
        <f>SUM(I2:I10)</f>
        <v>0</v>
      </c>
    </row>
    <row r="12" spans="1:10" ht="13.5" thickBot="1" x14ac:dyDescent="0.35">
      <c r="A12" s="115"/>
      <c r="B12" s="64" t="str">
        <f>IF(A2&lt;8,G13,"")</f>
        <v/>
      </c>
      <c r="F12" t="s">
        <v>225</v>
      </c>
      <c r="I12" s="65"/>
    </row>
    <row r="13" spans="1:10" ht="13.5" thickBot="1" x14ac:dyDescent="0.35">
      <c r="A13" s="100" t="s">
        <v>119</v>
      </c>
      <c r="B13" s="64"/>
      <c r="F13" s="37" t="str">
        <f>IF(A2=1,"","Match is required.")</f>
        <v/>
      </c>
      <c r="G13" s="116" t="str">
        <f>IF(A2=1,"",(IF(F11="no",F15,CONCATENATE("Total amount requested from ADSD ",G11,H11))))</f>
        <v/>
      </c>
      <c r="I13" s="65"/>
    </row>
    <row r="14" spans="1:10" x14ac:dyDescent="0.25">
      <c r="A14" s="117">
        <v>1</v>
      </c>
      <c r="F14" s="37" t="str">
        <f>IF(A2=1,"","Match is not required for this funding source. ")</f>
        <v/>
      </c>
      <c r="I14" s="65"/>
      <c r="J14" t="str">
        <f>INDEX(A42:A44,A41)&amp;";  "</f>
        <v xml:space="preserve">Categorical;  </v>
      </c>
    </row>
    <row r="15" spans="1:10" x14ac:dyDescent="0.25">
      <c r="A15" s="118"/>
      <c r="F15" t="s">
        <v>120</v>
      </c>
      <c r="I15" s="65"/>
      <c r="J15" t="str">
        <f>'Applicant Information'!B42</f>
        <v>Independent Living Services</v>
      </c>
    </row>
    <row r="16" spans="1:10" x14ac:dyDescent="0.25">
      <c r="A16" s="119"/>
      <c r="B16" t="s">
        <v>121</v>
      </c>
      <c r="C16" s="37" t="s">
        <v>122</v>
      </c>
      <c r="D16" s="37" t="s">
        <v>123</v>
      </c>
      <c r="E16" s="37" t="s">
        <v>124</v>
      </c>
      <c r="F16" s="37" t="s">
        <v>125</v>
      </c>
      <c r="I16" s="65"/>
    </row>
    <row r="17" spans="1:9" x14ac:dyDescent="0.25">
      <c r="A17" s="119"/>
      <c r="B17" t="str">
        <f>IF(A2=1,"Not Chosen. Go to Applicant Information tab.",(CONCATENATE(B18,B19,B20,B21,B22,B23,B24,B25,B26)))</f>
        <v>Not Chosen. Go to Applicant Information tab.</v>
      </c>
      <c r="C17" s="37"/>
      <c r="D17" s="37"/>
      <c r="E17" s="37"/>
      <c r="I17" s="65"/>
    </row>
    <row r="18" spans="1:9" x14ac:dyDescent="0.25">
      <c r="A18" s="119"/>
      <c r="B18" t="str">
        <f>IF($A$2=2,A4,"")</f>
        <v/>
      </c>
      <c r="D18" s="37"/>
      <c r="E18" s="37"/>
      <c r="I18" s="65"/>
    </row>
    <row r="19" spans="1:9" x14ac:dyDescent="0.25">
      <c r="A19" s="119"/>
      <c r="B19" t="str">
        <f>IF($A$2=3,A5,"")</f>
        <v/>
      </c>
      <c r="D19" s="37"/>
      <c r="E19" s="37"/>
      <c r="I19" s="65"/>
    </row>
    <row r="20" spans="1:9" x14ac:dyDescent="0.25">
      <c r="A20" s="119"/>
      <c r="B20" t="str">
        <f>IF($A$2=4,A6,"")</f>
        <v/>
      </c>
      <c r="D20" s="37"/>
      <c r="E20" s="37"/>
      <c r="I20" s="65"/>
    </row>
    <row r="21" spans="1:9" x14ac:dyDescent="0.25">
      <c r="A21" s="119"/>
      <c r="B21" t="str">
        <f>IF($A$2=5,A7,"")</f>
        <v/>
      </c>
      <c r="D21" s="37"/>
      <c r="E21" s="37"/>
      <c r="I21" s="65"/>
    </row>
    <row r="22" spans="1:9" x14ac:dyDescent="0.25">
      <c r="A22" s="119"/>
      <c r="B22" s="116" t="str">
        <f>IF($A$2=6,A8,"")</f>
        <v/>
      </c>
      <c r="D22" s="37"/>
      <c r="E22" s="37"/>
      <c r="I22" s="65"/>
    </row>
    <row r="23" spans="1:9" x14ac:dyDescent="0.25">
      <c r="A23" s="119"/>
      <c r="B23" t="str">
        <f>IF($A$2=7,A9,"")</f>
        <v/>
      </c>
      <c r="C23" s="37"/>
      <c r="D23" s="37"/>
      <c r="E23" s="37"/>
      <c r="I23" s="65"/>
    </row>
    <row r="24" spans="1:9" x14ac:dyDescent="0.25">
      <c r="A24" s="119"/>
      <c r="B24" t="str">
        <f>IF($A$2=8,A10,"")</f>
        <v/>
      </c>
      <c r="C24" s="37"/>
      <c r="D24" s="37"/>
      <c r="E24" s="37"/>
      <c r="I24" s="65"/>
    </row>
    <row r="25" spans="1:9" x14ac:dyDescent="0.25">
      <c r="A25" s="119"/>
      <c r="B25" t="str">
        <f>IF($A$2=9,A11,"")</f>
        <v/>
      </c>
      <c r="C25" s="37"/>
      <c r="D25" s="37"/>
      <c r="E25" s="37"/>
      <c r="I25" s="65"/>
    </row>
    <row r="26" spans="1:9" ht="13" thickBot="1" x14ac:dyDescent="0.3">
      <c r="A26" s="119"/>
      <c r="B26" s="120" t="str">
        <f>IF($A$2=10,A12,"")</f>
        <v/>
      </c>
      <c r="C26" s="121" t="str">
        <f>IF(OR(A14=22,A14=23,A14=25,A14=26),1,"")</f>
        <v/>
      </c>
      <c r="D26" s="120"/>
      <c r="E26" s="120"/>
      <c r="F26" s="120"/>
      <c r="G26" s="120"/>
      <c r="H26" s="120"/>
      <c r="I26" s="122"/>
    </row>
    <row r="27" spans="1:9" ht="15.5" x14ac:dyDescent="0.25">
      <c r="A27" s="119"/>
      <c r="B27" s="38"/>
      <c r="C27" s="38"/>
      <c r="D27" s="38"/>
      <c r="E27" s="123" t="str">
        <f>IF((OR($A$14=2,$A$14=15)),1,"")</f>
        <v/>
      </c>
      <c r="F27" s="124"/>
      <c r="G27" s="124"/>
      <c r="H27" s="124"/>
      <c r="I27" s="125"/>
    </row>
    <row r="28" spans="1:9" x14ac:dyDescent="0.25">
      <c r="A28" s="119"/>
      <c r="B28" s="126" t="str">
        <f>IF(E27=1,"ALERT: This is not a categorical service. Change the type of grant to fixed-fee.","")</f>
        <v/>
      </c>
      <c r="I28" s="65"/>
    </row>
    <row r="29" spans="1:9" ht="13" thickBot="1" x14ac:dyDescent="0.3">
      <c r="A29" s="119"/>
      <c r="B29" s="127" t="str">
        <f>IF(A41=2, B28, "")</f>
        <v/>
      </c>
      <c r="H29" s="120"/>
      <c r="I29" s="122"/>
    </row>
    <row r="30" spans="1:9" x14ac:dyDescent="0.25">
      <c r="A30" s="119"/>
      <c r="B30" s="123" t="str">
        <f>IF($A$14=2, 1, "")</f>
        <v/>
      </c>
      <c r="C30" s="123"/>
      <c r="D30" s="123" t="str">
        <f>IF($A$14=15, 1, "")</f>
        <v/>
      </c>
      <c r="E30" s="123" t="str">
        <f>IF($A$14=24, 1, "")</f>
        <v/>
      </c>
      <c r="F30" s="123">
        <f>SUM(B30:E30)</f>
        <v>0</v>
      </c>
      <c r="G30" s="128"/>
      <c r="H30" s="123"/>
      <c r="I30" s="123"/>
    </row>
    <row r="31" spans="1:9" x14ac:dyDescent="0.25">
      <c r="A31" s="119"/>
      <c r="B31" s="126" t="str">
        <f>IF((AND(A14&gt;1,F30&lt;1)), "ALERT: This is not a fixed-fee service. Change the type of grant to categorical.","")</f>
        <v/>
      </c>
      <c r="C31" s="126"/>
      <c r="D31" s="126"/>
      <c r="E31" s="126"/>
      <c r="F31" s="126"/>
      <c r="G31" s="129"/>
      <c r="H31" s="126"/>
      <c r="I31" s="126"/>
    </row>
    <row r="32" spans="1:9" ht="13" thickBot="1" x14ac:dyDescent="0.3">
      <c r="A32" s="119"/>
      <c r="B32" s="127" t="str">
        <f>IF(A41=3, B31, "")</f>
        <v/>
      </c>
      <c r="C32" s="127"/>
      <c r="D32" s="127"/>
      <c r="E32" s="127"/>
      <c r="F32" s="127"/>
      <c r="G32" s="130"/>
      <c r="H32" s="126"/>
      <c r="I32" s="126"/>
    </row>
    <row r="33" spans="1:19" ht="16" thickBot="1" x14ac:dyDescent="0.3">
      <c r="A33" s="119"/>
      <c r="B33" s="160" t="str">
        <f>IF($A$14=7,1,"")</f>
        <v/>
      </c>
      <c r="C33" s="131" t="str">
        <f>IF($A$14=8,1,"")</f>
        <v/>
      </c>
      <c r="D33" s="131" t="str">
        <f>IF($A$14=9,1,"")</f>
        <v/>
      </c>
      <c r="E33" s="131" t="str">
        <f>IF($A$14=10,1,"")</f>
        <v/>
      </c>
      <c r="F33" s="132">
        <f>SUM(B33:E33)</f>
        <v>0</v>
      </c>
      <c r="G33" s="132">
        <f>IF(A14=2,2,F33)</f>
        <v>0</v>
      </c>
      <c r="H33" s="133">
        <f>IF(A14=15,3,F33)</f>
        <v>0</v>
      </c>
      <c r="I33" s="133">
        <f>IF(A14=24,4,F33)</f>
        <v>0</v>
      </c>
      <c r="J33" s="134"/>
      <c r="K33" s="134"/>
      <c r="L33" s="134"/>
      <c r="M33" s="134"/>
      <c r="N33" s="134"/>
      <c r="O33" s="134"/>
      <c r="P33" s="134"/>
      <c r="Q33" s="134"/>
      <c r="R33" s="134"/>
      <c r="S33" s="134"/>
    </row>
    <row r="34" spans="1:19" x14ac:dyDescent="0.25">
      <c r="A34" s="119"/>
      <c r="B34" s="135" t="str">
        <f>IF(B30=1,(IF(A41=2,"This is not a categorical service. Change the type of grant to fixed-fee.","")),"")</f>
        <v/>
      </c>
      <c r="C34" s="135"/>
      <c r="D34" s="135"/>
      <c r="E34" s="135"/>
      <c r="F34" s="135"/>
      <c r="G34" s="136"/>
    </row>
    <row r="35" spans="1:19" x14ac:dyDescent="0.25">
      <c r="A35" s="119"/>
      <c r="B35" s="137" t="str">
        <f>IF(D30=1,(IF(A41=2,"This is not a categorical service. Change the type of grant to fixed-fee.","")),"")</f>
        <v/>
      </c>
      <c r="C35" s="137"/>
      <c r="D35" s="137"/>
      <c r="E35" s="137"/>
      <c r="F35" s="137"/>
      <c r="G35" s="138"/>
    </row>
    <row r="36" spans="1:19" x14ac:dyDescent="0.25">
      <c r="A36" s="119"/>
      <c r="B36" t="str">
        <f>IF(B34&amp;B35="","",(CONCATENATE(B34,B35)))</f>
        <v/>
      </c>
    </row>
    <row r="37" spans="1:19" x14ac:dyDescent="0.25">
      <c r="A37" s="119"/>
    </row>
    <row r="38" spans="1:19" x14ac:dyDescent="0.25">
      <c r="A38" s="119"/>
    </row>
    <row r="39" spans="1:19" ht="13" thickBot="1" x14ac:dyDescent="0.3">
      <c r="A39" s="139"/>
    </row>
    <row r="40" spans="1:19" ht="13" x14ac:dyDescent="0.3">
      <c r="A40" s="99" t="s">
        <v>126</v>
      </c>
    </row>
    <row r="41" spans="1:19" x14ac:dyDescent="0.25">
      <c r="A41" s="140">
        <v>2</v>
      </c>
    </row>
    <row r="42" spans="1:19" x14ac:dyDescent="0.25">
      <c r="A42" s="118"/>
    </row>
    <row r="43" spans="1:19" x14ac:dyDescent="0.25">
      <c r="A43" s="118" t="s">
        <v>127</v>
      </c>
    </row>
    <row r="44" spans="1:19" x14ac:dyDescent="0.25">
      <c r="A44" s="118" t="s">
        <v>128</v>
      </c>
    </row>
    <row r="45" spans="1:19" ht="13" thickBot="1" x14ac:dyDescent="0.3">
      <c r="A45" s="119" t="s">
        <v>129</v>
      </c>
      <c r="B45" s="141"/>
    </row>
    <row r="46" spans="1:19" ht="13" x14ac:dyDescent="0.3">
      <c r="A46" s="142" t="s">
        <v>130</v>
      </c>
      <c r="B46" s="42">
        <f>IF(A41=3,15,0)</f>
        <v>0</v>
      </c>
    </row>
    <row r="47" spans="1:19" x14ac:dyDescent="0.25">
      <c r="A47" s="143" t="str">
        <f>IF(A14=2,7," ")</f>
        <v xml:space="preserve"> </v>
      </c>
      <c r="B47" s="65"/>
    </row>
    <row r="48" spans="1:19" x14ac:dyDescent="0.25">
      <c r="A48" s="143" t="str">
        <f>IF(A14=2,42," ")</f>
        <v xml:space="preserve"> </v>
      </c>
      <c r="B48" s="65"/>
    </row>
    <row r="49" spans="1:9" ht="13" thickBot="1" x14ac:dyDescent="0.3">
      <c r="A49" s="143"/>
      <c r="B49" s="65"/>
    </row>
    <row r="50" spans="1:9" x14ac:dyDescent="0.25">
      <c r="A50" s="144" t="str">
        <f>IF(A14=16,B46," ")</f>
        <v xml:space="preserve"> </v>
      </c>
      <c r="B50" s="145"/>
    </row>
    <row r="51" spans="1:9" ht="13" thickBot="1" x14ac:dyDescent="0.3">
      <c r="A51" s="146"/>
      <c r="D51" s="147"/>
      <c r="E51" s="147"/>
      <c r="F51" s="147"/>
      <c r="G51" s="147"/>
      <c r="H51" s="147"/>
      <c r="I51" s="147"/>
    </row>
    <row r="52" spans="1:9" ht="13" x14ac:dyDescent="0.3">
      <c r="A52" s="148" t="s">
        <v>131</v>
      </c>
      <c r="C52" s="147"/>
      <c r="D52" s="147"/>
      <c r="E52" s="147"/>
      <c r="F52" s="147"/>
      <c r="G52" s="147"/>
      <c r="H52" s="147"/>
    </row>
    <row r="53" spans="1:9" x14ac:dyDescent="0.25">
      <c r="A53" s="119" t="s">
        <v>88</v>
      </c>
    </row>
    <row r="54" spans="1:9" x14ac:dyDescent="0.25">
      <c r="A54" s="119" t="s">
        <v>132</v>
      </c>
    </row>
    <row r="55" spans="1:9" ht="13" thickBot="1" x14ac:dyDescent="0.3">
      <c r="A55" s="119" t="s">
        <v>133</v>
      </c>
    </row>
    <row r="56" spans="1:9" ht="13" x14ac:dyDescent="0.3">
      <c r="A56" s="149" t="s">
        <v>134</v>
      </c>
      <c r="B56" s="150"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9" x14ac:dyDescent="0.25">
      <c r="A57" s="151">
        <v>1</v>
      </c>
      <c r="B57" s="152" t="str">
        <f>(IF(AND(A2&gt;2,A57=4),"Error: Funding sources do not match. Check the drop down menu.",""))</f>
        <v/>
      </c>
    </row>
    <row r="58" spans="1:9" x14ac:dyDescent="0.25">
      <c r="A58" s="64"/>
      <c r="B58" s="153" t="str">
        <f>IF(A41=3,"",(IF(AND(A41=2,A57=5),"Error: Grant types do not match. Check drop down menus.","")))</f>
        <v/>
      </c>
    </row>
    <row r="59" spans="1:9" ht="13.5" thickBot="1" x14ac:dyDescent="0.35">
      <c r="A59" s="110" t="s">
        <v>135</v>
      </c>
      <c r="B59" s="153" t="str">
        <f>IF(A57=1,"",(IF(AND(A57&lt;4,A2=2),"Error: Administrative costs for ILG funds are limited to 8%. Check the drop down menu.","")))</f>
        <v/>
      </c>
      <c r="D59" s="154"/>
      <c r="E59" s="154"/>
      <c r="F59" s="154"/>
      <c r="G59" s="154"/>
    </row>
    <row r="60" spans="1:9" ht="13" x14ac:dyDescent="0.3">
      <c r="A60" s="110" t="s">
        <v>136</v>
      </c>
      <c r="B60" s="150" t="str">
        <f>IF(A41=3,"",(IF(AND(B57="",B58="",B59=""),B56,CONCATENATE(B57,B58,B59))))</f>
        <v/>
      </c>
      <c r="C60" s="154"/>
    </row>
    <row r="61" spans="1:9" x14ac:dyDescent="0.25">
      <c r="A61" s="110" t="s">
        <v>137</v>
      </c>
      <c r="B61" s="155" t="s">
        <v>224</v>
      </c>
      <c r="C61" s="156" t="str">
        <f>IF(A57=1,"Not chosen","")</f>
        <v>Not chosen</v>
      </c>
    </row>
    <row r="62" spans="1:9" ht="13" thickBot="1" x14ac:dyDescent="0.3">
      <c r="A62" s="157" t="s">
        <v>138</v>
      </c>
      <c r="B62" s="155">
        <v>0</v>
      </c>
      <c r="C62" s="156" t="str">
        <f>IF(A57=2,A59,(IF(A57=3,A60,"")))</f>
        <v/>
      </c>
    </row>
    <row r="63" spans="1:9" x14ac:dyDescent="0.25">
      <c r="B63" s="158">
        <f>SUM(B61:B62)</f>
        <v>0</v>
      </c>
      <c r="C63" s="156" t="str">
        <f>IF(A57=4,A61,(IF(A57=5,A62,"")))</f>
        <v/>
      </c>
    </row>
    <row r="64" spans="1:9" x14ac:dyDescent="0.25">
      <c r="C64" s="159" t="str">
        <f>CONCATENATE(C61,C62,C63)</f>
        <v>Not chosen</v>
      </c>
    </row>
  </sheetData>
  <mergeCells count="1">
    <mergeCell ref="B1:I1"/>
  </mergeCells>
  <printOptions horizontalCentered="1"/>
  <pageMargins left="0.55000000000000004" right="0.64" top="0.66" bottom="0.72" header="0.5" footer="0.5"/>
  <pageSetup scale="59" orientation="portrait" verticalDpi="0" r:id="rId1"/>
  <headerFooter alignWithMargins="0">
    <oddFooter>&amp;L&amp;9ADSD – Short Form Subaward Application&amp;R&amp;9Revised 3/2019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674FBC5BDFF442B33BF28027724FD1" ma:contentTypeVersion="13" ma:contentTypeDescription="Create a new document." ma:contentTypeScope="" ma:versionID="a39025de4bd20920ae9a471ec2bc289e">
  <xsd:schema xmlns:xsd="http://www.w3.org/2001/XMLSchema" xmlns:xs="http://www.w3.org/2001/XMLSchema" xmlns:p="http://schemas.microsoft.com/office/2006/metadata/properties" xmlns:ns2="d7885a59-ddd6-4ff4-84ac-37fe411afc10" xmlns:ns3="2822b221-7f5a-4d28-a0ae-5273699ff6ef" targetNamespace="http://schemas.microsoft.com/office/2006/metadata/properties" ma:root="true" ma:fieldsID="6c210ab09370d8a75e2d85bdbc48f96d" ns2:_="" ns3:_="">
    <xsd:import namespace="d7885a59-ddd6-4ff4-84ac-37fe411afc10"/>
    <xsd:import namespace="2822b221-7f5a-4d28-a0ae-5273699ff6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85a59-ddd6-4ff4-84ac-37fe411af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22b221-7f5a-4d28-a0ae-5273699ff6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1543DE-E743-466A-ACDA-1BA6710C703C}">
  <ds:schemaRefs>
    <ds:schemaRef ds:uri="http://schemas.microsoft.com/sharepoint/v3/contenttype/forms"/>
  </ds:schemaRefs>
</ds:datastoreItem>
</file>

<file path=customXml/itemProps2.xml><?xml version="1.0" encoding="utf-8"?>
<ds:datastoreItem xmlns:ds="http://schemas.openxmlformats.org/officeDocument/2006/customXml" ds:itemID="{99CED79E-FC0D-480A-B620-3E456767A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85a59-ddd6-4ff4-84ac-37fe411afc10"/>
    <ds:schemaRef ds:uri="2822b221-7f5a-4d28-a0ae-5273699ff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AFA199-7C40-418C-9E91-93C7562673FA}">
  <ds:schemaRefs>
    <ds:schemaRef ds:uri="http://schemas.microsoft.com/office/infopath/2007/PartnerControls"/>
    <ds:schemaRef ds:uri="http://purl.org/dc/terms/"/>
    <ds:schemaRef ds:uri="http://schemas.microsoft.com/office/2006/documentManagement/types"/>
    <ds:schemaRef ds:uri="d7885a59-ddd6-4ff4-84ac-37fe411afc10"/>
    <ds:schemaRef ds:uri="http://purl.org/dc/elements/1.1/"/>
    <ds:schemaRef ds:uri="http://schemas.microsoft.com/office/2006/metadata/properties"/>
    <ds:schemaRef ds:uri="http://schemas.openxmlformats.org/package/2006/metadata/core-properties"/>
    <ds:schemaRef ds:uri="2822b221-7f5a-4d28-a0ae-5273699ff6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Information</vt:lpstr>
      <vt:lpstr>Questionnaire</vt:lpstr>
      <vt:lpstr>Budget Narrative</vt:lpstr>
      <vt:lpstr>Budget Summary</vt:lpstr>
      <vt:lpstr>Projected Output Measures</vt:lpstr>
      <vt:lpstr>Do not delete - for ADSD use</vt:lpstr>
      <vt:lpstr>'Applicant Information'!Print_Area</vt:lpstr>
      <vt:lpstr>'Budget Narrative'!Print_Area</vt:lpstr>
      <vt:lpstr>'Budget Summary'!Print_Area</vt:lpstr>
      <vt:lpstr>'Projected Output Measures'!Print_Area</vt:lpstr>
      <vt:lpstr>'Budget Narrative'!Print_Titles</vt:lpstr>
    </vt:vector>
  </TitlesOfParts>
  <Company>DHR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Hritz</dc:creator>
  <cp:lastModifiedBy>Wendy Thornley</cp:lastModifiedBy>
  <cp:lastPrinted>2022-03-30T15:14:07Z</cp:lastPrinted>
  <dcterms:created xsi:type="dcterms:W3CDTF">2003-10-07T23:50:25Z</dcterms:created>
  <dcterms:modified xsi:type="dcterms:W3CDTF">2022-04-15T15:15:29Z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0x0101008B674FBC5BDFF442B33BF28027724FD1</vt:lpwstr>
  </property>
</Properties>
</file>