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wthornley_adsd_nv_gov/Documents/Homeshare/SILC FY21 Oct. 2020 to Sept. 2021 Meetings/11.23.20 SILC Meeting/"/>
    </mc:Choice>
  </mc:AlternateContent>
  <xr:revisionPtr revIDLastSave="0" documentId="8_{5ADF1615-C2CA-4865-A1EC-B9042567A888}" xr6:coauthVersionLast="45" xr6:coauthVersionMax="45" xr10:uidLastSave="{00000000-0000-0000-0000-000000000000}"/>
  <bookViews>
    <workbookView xWindow="-106" yWindow="-106" windowWidth="17174" windowHeight="9152" activeTab="3" xr2:uid="{685D6FAC-DCB2-4A15-9224-277AC578B723}"/>
  </bookViews>
  <sheets>
    <sheet name="FFY21" sheetId="1" r:id="rId1"/>
    <sheet name="FFY22" sheetId="2" r:id="rId2"/>
    <sheet name="FFY23" sheetId="3" r:id="rId3"/>
    <sheet name="3-yr totals" sheetId="4" r:id="rId4"/>
    <sheet name="calculator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B7" i="3"/>
  <c r="B8" i="2"/>
  <c r="B7" i="2"/>
  <c r="C37" i="4" l="1"/>
  <c r="D37" i="4"/>
  <c r="D21" i="4"/>
  <c r="C21" i="4"/>
  <c r="B21" i="4"/>
  <c r="C37" i="3"/>
  <c r="C38" i="3" s="1"/>
  <c r="B37" i="3"/>
  <c r="C22" i="3"/>
  <c r="D22" i="3"/>
  <c r="B2" i="3"/>
  <c r="C37" i="2"/>
  <c r="C38" i="2" s="1"/>
  <c r="B37" i="2"/>
  <c r="B23" i="2"/>
  <c r="D22" i="2"/>
  <c r="C22" i="2"/>
  <c r="B2" i="2"/>
  <c r="E18" i="5" l="1"/>
  <c r="E14" i="5"/>
  <c r="E13" i="5"/>
  <c r="E12" i="5"/>
  <c r="E11" i="5"/>
  <c r="E8" i="5"/>
  <c r="E7" i="5"/>
  <c r="E6" i="5"/>
  <c r="E5" i="5"/>
  <c r="B2" i="5"/>
  <c r="D38" i="4"/>
  <c r="D22" i="4" s="1"/>
  <c r="C38" i="4"/>
  <c r="C22" i="4" s="1"/>
  <c r="B37" i="4"/>
  <c r="E37" i="4" s="1"/>
  <c r="E35" i="4"/>
  <c r="E34" i="4"/>
  <c r="E32" i="4"/>
  <c r="E31" i="4"/>
  <c r="E30" i="4"/>
  <c r="E29" i="4"/>
  <c r="E27" i="4"/>
  <c r="E26" i="4"/>
  <c r="E25" i="4"/>
  <c r="E20" i="4"/>
  <c r="E18" i="4"/>
  <c r="E17" i="4"/>
  <c r="E36" i="4"/>
  <c r="E14" i="4"/>
  <c r="E13" i="4"/>
  <c r="E12" i="4"/>
  <c r="E11" i="4"/>
  <c r="E10" i="4"/>
  <c r="E9" i="4"/>
  <c r="E7" i="4"/>
  <c r="E6" i="4"/>
  <c r="C37" i="1"/>
  <c r="B37" i="1"/>
  <c r="D22" i="1"/>
  <c r="C22" i="1"/>
  <c r="D8" i="1"/>
  <c r="C8" i="1"/>
  <c r="D7" i="1"/>
  <c r="C7" i="1"/>
  <c r="B23" i="1"/>
  <c r="B2" i="1"/>
  <c r="E15" i="5" l="1"/>
  <c r="E9" i="5"/>
  <c r="C38" i="1"/>
  <c r="E21" i="4"/>
  <c r="B38" i="4"/>
  <c r="E38" i="4" s="1"/>
  <c r="B22" i="4" l="1"/>
</calcChain>
</file>

<file path=xl/sharedStrings.xml><?xml version="1.0" encoding="utf-8"?>
<sst xmlns="http://schemas.openxmlformats.org/spreadsheetml/2006/main" count="230" uniqueCount="80">
  <si>
    <t>FFY20</t>
  </si>
  <si>
    <t>Required Match (10%)</t>
  </si>
  <si>
    <t>FFY21 Budget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</si>
  <si>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</si>
  <si>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</si>
  <si>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</si>
  <si>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</si>
  <si>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</si>
  <si>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</si>
  <si>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</si>
  <si>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35-05</t>
  </si>
  <si>
    <t>Wendy (25%)</t>
  </si>
  <si>
    <t>27-04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</si>
  <si>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</si>
  <si>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</si>
  <si>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</si>
  <si>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</si>
  <si>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</si>
  <si>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</si>
  <si>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</si>
  <si>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</si>
  <si>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</si>
  <si>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</si>
  <si>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Estimate</t>
  </si>
  <si>
    <t>Consumable Office Supplies</t>
  </si>
  <si>
    <t>Meeting Expenses (Cart, Terps)</t>
  </si>
  <si>
    <t>CART ($130/hr x 2 hr x 8) + Zoom $300/yr</t>
  </si>
  <si>
    <t>Travel</t>
  </si>
  <si>
    <t xml:space="preserve">In-State </t>
  </si>
  <si>
    <t>Out of state (SILC Congress)</t>
  </si>
  <si>
    <t>Other</t>
  </si>
  <si>
    <t>SWCAP/AG Cost Allocation Plan</t>
  </si>
  <si>
    <t xml:space="preserve">Total RESOURCE PLAN </t>
  </si>
  <si>
    <t xml:space="preserve">Contractual (Goals &amp; Objectives) </t>
  </si>
  <si>
    <t>Goal 1 - Access to IL Services</t>
  </si>
  <si>
    <t xml:space="preserve">New &amp; Priority IL Services </t>
  </si>
  <si>
    <t xml:space="preserve">CIL Support </t>
  </si>
  <si>
    <t xml:space="preserve">$20K per CIL </t>
  </si>
  <si>
    <t>State AT/IL program</t>
  </si>
  <si>
    <t xml:space="preserve">Goal 2 - Awareness of IL </t>
  </si>
  <si>
    <t>Unified Message</t>
  </si>
  <si>
    <t>Outreach materials</t>
  </si>
  <si>
    <t>Legislative Issues</t>
  </si>
  <si>
    <t>Youth IL Network</t>
  </si>
  <si>
    <t>Contract Staff-Coordinator, 10 hrs/week</t>
  </si>
  <si>
    <t xml:space="preserve">SILC Website </t>
  </si>
  <si>
    <t xml:space="preserve">KPS3 annual maintenance </t>
  </si>
  <si>
    <t>Goal 3 - Effectiveness of IL Network</t>
  </si>
  <si>
    <t xml:space="preserve">Resource Development Plan </t>
  </si>
  <si>
    <t>Consultant</t>
  </si>
  <si>
    <t xml:space="preserve">Total CONTRACTUAL </t>
  </si>
  <si>
    <t>Remaining Goals &amp; Objectives</t>
  </si>
  <si>
    <t>SILC Trainings &amp; Conferences</t>
  </si>
  <si>
    <t>FFY21</t>
  </si>
  <si>
    <t>FFY22</t>
  </si>
  <si>
    <t>FFY23</t>
  </si>
  <si>
    <t>Total</t>
  </si>
  <si>
    <t>Grand Total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</si>
  <si>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</si>
  <si>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</si>
  <si>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</si>
  <si>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</si>
  <si>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</si>
  <si>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</si>
  <si>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</si>
  <si>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</si>
  <si>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</si>
  <si>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</si>
  <si>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Program Officer 1 (31-1)</t>
  </si>
  <si>
    <t>5%  estimate</t>
  </si>
  <si>
    <t>2 ppl x 1day/mo</t>
  </si>
  <si>
    <t>5 ppl x 4 days</t>
  </si>
  <si>
    <t>Subawards-spillover from CIL's</t>
  </si>
  <si>
    <t>PO Box- $160/year; Supplies - $40/mth</t>
  </si>
  <si>
    <t>Dues and conference fees</t>
  </si>
  <si>
    <t>Voc Rehab inter-local</t>
  </si>
  <si>
    <t>subaward to N4</t>
  </si>
  <si>
    <t>SWCAP/AG Cost Allocation Plan (5%)</t>
  </si>
  <si>
    <t>% Resource Plan max=$101,615.10</t>
  </si>
  <si>
    <t>SILC 3 Year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</si>
</sst>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0" applyNumberFormat="1" applyFont="1" applyFill="1" applyBorder="1"/>
    <xf numFmtId="9" fontId="2" fillId="4" borderId="1" xfId="0" applyNumberFormat="1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43" fontId="0" fillId="0" borderId="1" xfId="0" applyNumberFormat="1" applyBorder="1"/>
    <xf numFmtId="43" fontId="5" fillId="0" borderId="1" xfId="0" applyNumberFormat="1" applyFont="1" applyBorder="1"/>
    <xf numFmtId="0" fontId="0" fillId="5" borderId="1" xfId="0" applyFill="1" applyBorder="1" applyAlignment="1">
      <alignment horizontal="left"/>
    </xf>
    <xf numFmtId="43" fontId="0" fillId="0" borderId="1" xfId="1" applyFont="1" applyBorder="1"/>
    <xf numFmtId="43" fontId="0" fillId="5" borderId="1" xfId="1" applyFont="1" applyFill="1" applyBorder="1"/>
    <xf numFmtId="0" fontId="0" fillId="3" borderId="1" xfId="0" applyFill="1" applyBorder="1" applyAlignment="1">
      <alignment horizontal="left"/>
    </xf>
    <xf numFmtId="43" fontId="0" fillId="3" borderId="1" xfId="1" applyFont="1" applyFill="1" applyBorder="1"/>
    <xf numFmtId="43" fontId="0" fillId="3" borderId="1" xfId="0" applyNumberFormat="1" applyFill="1" applyBorder="1"/>
    <xf numFmtId="0" fontId="6" fillId="8" borderId="1" xfId="0" applyFont="1" applyFill="1" applyBorder="1" applyAlignment="1">
      <alignment horizontal="left"/>
    </xf>
    <xf numFmtId="9" fontId="6" fillId="8" borderId="1" xfId="2" applyFont="1" applyFill="1" applyBorder="1"/>
    <xf numFmtId="43" fontId="6" fillId="8" borderId="1" xfId="0" applyNumberFormat="1" applyFont="1" applyFill="1" applyBorder="1"/>
    <xf numFmtId="0" fontId="2" fillId="4" borderId="1" xfId="0" applyFont="1" applyFill="1" applyBorder="1" applyAlignment="1">
      <alignment horizontal="left"/>
    </xf>
    <xf numFmtId="0" fontId="4" fillId="6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164" fontId="0" fillId="0" borderId="1" xfId="1" applyNumberFormat="1" applyFont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1" fontId="2" fillId="4" borderId="1" xfId="0" applyNumberFormat="1" applyFont="1" applyFill="1" applyBorder="1"/>
    <xf numFmtId="164" fontId="0" fillId="6" borderId="1" xfId="1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E38"/>
  <sheetViews>
    <sheetView workbookViewId="0">
      <selection activeCell="C15" sqref="C15"/>
    </sheetView>
  </sheetViews>
  <sheetFormatPr defaultRowHeight="14.6" x14ac:dyDescent="0.4"/>
  <cols>
    <col min="1" max="1" width="33.4609375" customWidth="1"/>
    <col min="2" max="2" width="13.4609375" customWidth="1"/>
    <col min="3" max="3" width="13.23046875" bestFit="1" customWidth="1"/>
    <col min="4" max="4" width="10.53515625" bestFit="1" customWidth="1"/>
    <col min="5" max="5" width="44.23046875" customWidth="1"/>
    <col min="14" max="14" width="10.69140625" customWidth="1"/>
  </cols>
  <sheetData>
    <row r="1" spans="1:5" x14ac:dyDescent="0.4">
      <c r="A1" t="s">
        <v>53</v>
      </c>
      <c r="B1" s="1">
        <v>338717</v>
      </c>
    </row>
    <row r="2" spans="1:5" x14ac:dyDescent="0.4">
      <c r="A2" t="s">
        <v>1</v>
      </c>
      <c r="B2" s="2">
        <f>B1*0.1</f>
        <v>33871.700000000004</v>
      </c>
    </row>
    <row r="3" spans="1:5" x14ac:dyDescent="0.4">
      <c r="A3" s="69" t="s">
        <v>2</v>
      </c>
      <c r="B3" s="69"/>
      <c r="C3" s="69"/>
      <c r="D3" s="69"/>
      <c r="E3" s="69"/>
    </row>
    <row r="4" spans="1:5" x14ac:dyDescent="0.4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4">
      <c r="A5" s="6" t="s">
        <v>7</v>
      </c>
      <c r="B5" s="7">
        <v>100729</v>
      </c>
      <c r="C5" s="8"/>
      <c r="D5" s="8"/>
      <c r="E5" s="9"/>
    </row>
    <row r="6" spans="1:5" x14ac:dyDescent="0.4">
      <c r="A6" s="10" t="s">
        <v>8</v>
      </c>
      <c r="B6" s="11"/>
      <c r="C6" s="10"/>
      <c r="D6" s="10"/>
      <c r="E6" s="10"/>
    </row>
    <row r="7" spans="1:5" x14ac:dyDescent="0.4">
      <c r="A7" s="12" t="s">
        <v>9</v>
      </c>
      <c r="B7" s="13">
        <v>80603.39</v>
      </c>
      <c r="C7" s="14">
        <f>B7*0.6</f>
        <v>48362.034</v>
      </c>
      <c r="D7" s="15">
        <f>B7*0.4</f>
        <v>32241.356</v>
      </c>
      <c r="E7" t="s">
        <v>10</v>
      </c>
    </row>
    <row r="8" spans="1:5" x14ac:dyDescent="0.4">
      <c r="A8" s="12" t="s">
        <v>11</v>
      </c>
      <c r="B8" s="13">
        <v>56143.53</v>
      </c>
      <c r="C8" s="14">
        <f>B8*0.25</f>
        <v>14035.8825</v>
      </c>
      <c r="D8" s="14">
        <f>B8*0.75</f>
        <v>42107.647499999999</v>
      </c>
      <c r="E8" t="s">
        <v>12</v>
      </c>
    </row>
    <row r="9" spans="1:5" x14ac:dyDescent="0.4">
      <c r="A9" s="16" t="s">
        <v>13</v>
      </c>
      <c r="B9" s="10"/>
      <c r="C9" s="10"/>
      <c r="D9" s="10"/>
      <c r="E9" s="10"/>
    </row>
    <row r="10" spans="1:5" x14ac:dyDescent="0.4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4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4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4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4">
      <c r="A14" s="12" t="s">
        <v>22</v>
      </c>
      <c r="B14" s="17"/>
      <c r="C14" s="13">
        <v>199.83</v>
      </c>
      <c r="D14" s="13">
        <v>0</v>
      </c>
      <c r="E14" t="s">
        <v>23</v>
      </c>
    </row>
    <row r="15" spans="1:5" x14ac:dyDescent="0.4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4">
      <c r="A17" s="16" t="s">
        <v>27</v>
      </c>
      <c r="B17" s="17"/>
      <c r="C17" s="17"/>
      <c r="D17" s="17"/>
      <c r="E17" s="10"/>
    </row>
    <row r="18" spans="1:5" x14ac:dyDescent="0.4">
      <c r="A18" s="12" t="s">
        <v>28</v>
      </c>
      <c r="B18" s="17"/>
      <c r="C18" s="13">
        <v>6180</v>
      </c>
      <c r="D18" s="13"/>
      <c r="E18" t="s">
        <v>70</v>
      </c>
    </row>
    <row r="19" spans="1:5" x14ac:dyDescent="0.4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4">
      <c r="A20" s="16" t="s">
        <v>30</v>
      </c>
      <c r="B20" s="17"/>
      <c r="C20" s="17"/>
      <c r="D20" s="17"/>
      <c r="E20" s="10"/>
    </row>
    <row r="21" spans="1:5" x14ac:dyDescent="0.4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4">
      <c r="A22" s="18" t="s">
        <v>32</v>
      </c>
      <c r="B22" s="3"/>
      <c r="C22" s="19">
        <f>SUM(C6:C21)</f>
        <v>100728.99649999998</v>
      </c>
      <c r="D22" s="19">
        <f>SUM(D6:D19)</f>
        <v>74349.003499999992</v>
      </c>
      <c r="E22" s="3"/>
    </row>
    <row r="23" spans="1:5" x14ac:dyDescent="0.4">
      <c r="A23" s="20" t="s">
        <v>33</v>
      </c>
      <c r="B23" s="7">
        <f>B1-B5</f>
        <v>237988</v>
      </c>
      <c r="C23" s="6"/>
      <c r="D23" s="6"/>
      <c r="E23" s="9"/>
    </row>
    <row r="24" spans="1:5" x14ac:dyDescent="0.4">
      <c r="A24" s="21" t="s">
        <v>34</v>
      </c>
      <c r="B24" s="22"/>
      <c r="C24" s="23"/>
      <c r="D24" s="23"/>
      <c r="E24" s="24"/>
    </row>
    <row r="25" spans="1:5" x14ac:dyDescent="0.4">
      <c r="A25" s="12" t="s">
        <v>35</v>
      </c>
      <c r="B25" s="24"/>
      <c r="C25" s="1">
        <v>17200</v>
      </c>
      <c r="E25" t="s">
        <v>75</v>
      </c>
    </row>
    <row r="26" spans="1:5" x14ac:dyDescent="0.4">
      <c r="A26" s="12" t="s">
        <v>35</v>
      </c>
      <c r="B26" s="24"/>
      <c r="C26" s="1">
        <v>43200</v>
      </c>
      <c r="E26" t="s">
        <v>76</v>
      </c>
    </row>
    <row r="27" spans="1:5" x14ac:dyDescent="0.4">
      <c r="A27" s="12" t="s">
        <v>38</v>
      </c>
      <c r="B27" s="24"/>
      <c r="C27" s="1">
        <v>140000</v>
      </c>
    </row>
    <row r="28" spans="1:5" x14ac:dyDescent="0.4">
      <c r="A28" s="21" t="s">
        <v>39</v>
      </c>
      <c r="B28" s="25"/>
      <c r="C28" s="23"/>
      <c r="D28" s="23"/>
      <c r="E28" s="24"/>
    </row>
    <row r="29" spans="1:5" x14ac:dyDescent="0.4">
      <c r="A29" s="12" t="s">
        <v>40</v>
      </c>
      <c r="B29" s="24"/>
      <c r="C29" s="1">
        <v>4100</v>
      </c>
      <c r="E29" t="s">
        <v>41</v>
      </c>
    </row>
    <row r="30" spans="1:5" x14ac:dyDescent="0.4">
      <c r="A30" s="12" t="s">
        <v>42</v>
      </c>
      <c r="B30" s="24"/>
      <c r="C30" s="1">
        <v>0</v>
      </c>
    </row>
    <row r="31" spans="1:5" x14ac:dyDescent="0.4">
      <c r="A31" s="12" t="s">
        <v>43</v>
      </c>
      <c r="B31" s="24"/>
      <c r="C31" s="1">
        <v>12101</v>
      </c>
      <c r="E31" t="s">
        <v>44</v>
      </c>
    </row>
    <row r="32" spans="1:5" x14ac:dyDescent="0.4">
      <c r="A32" s="12" t="s">
        <v>45</v>
      </c>
      <c r="B32" s="24"/>
      <c r="C32" s="1">
        <v>9600</v>
      </c>
      <c r="E32" t="s">
        <v>46</v>
      </c>
    </row>
    <row r="33" spans="1:5" x14ac:dyDescent="0.4">
      <c r="A33" s="21" t="s">
        <v>47</v>
      </c>
      <c r="B33" s="25"/>
      <c r="C33" s="23"/>
      <c r="D33" s="23"/>
      <c r="E33" s="24"/>
    </row>
    <row r="34" spans="1:5" x14ac:dyDescent="0.4">
      <c r="A34" s="12" t="s">
        <v>52</v>
      </c>
      <c r="B34" s="24"/>
      <c r="C34" s="1">
        <v>1907</v>
      </c>
      <c r="E34" t="s">
        <v>74</v>
      </c>
    </row>
    <row r="35" spans="1:5" x14ac:dyDescent="0.4">
      <c r="A35" s="12" t="s">
        <v>48</v>
      </c>
      <c r="B35" s="24"/>
      <c r="C35" s="1">
        <v>2500</v>
      </c>
      <c r="E35" t="s">
        <v>49</v>
      </c>
    </row>
    <row r="36" spans="1:5" x14ac:dyDescent="0.4">
      <c r="A36" s="12" t="s">
        <v>25</v>
      </c>
      <c r="B36" s="17"/>
      <c r="C36" s="13">
        <v>7380</v>
      </c>
      <c r="D36" s="13">
        <v>0</v>
      </c>
      <c r="E36" t="s">
        <v>26</v>
      </c>
    </row>
    <row r="37" spans="1:5" x14ac:dyDescent="0.4">
      <c r="A37" s="18" t="s">
        <v>50</v>
      </c>
      <c r="B37" s="26">
        <f>SUM(B24:B36)</f>
        <v>0</v>
      </c>
      <c r="C37" s="26">
        <f>SUM(C24:C36)</f>
        <v>237988</v>
      </c>
      <c r="D37" s="3"/>
      <c r="E37" s="3"/>
    </row>
    <row r="38" spans="1:5" x14ac:dyDescent="0.4">
      <c r="A38" s="12" t="s">
        <v>51</v>
      </c>
      <c r="C38" s="14">
        <f>B23-C37</f>
        <v>0</v>
      </c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E38"/>
  <sheetViews>
    <sheetView topLeftCell="A4" workbookViewId="0">
      <selection activeCell="C22" sqref="C22"/>
    </sheetView>
  </sheetViews>
  <sheetFormatPr defaultRowHeight="14.6" x14ac:dyDescent="0.4"/>
  <cols>
    <col min="1" max="1" width="33.4609375" customWidth="1"/>
    <col min="2" max="2" width="13.4609375" customWidth="1"/>
    <col min="3" max="3" width="13.23046875" bestFit="1" customWidth="1"/>
    <col min="4" max="4" width="10.53515625" bestFit="1" customWidth="1"/>
    <col min="5" max="5" width="44.23046875" customWidth="1"/>
    <col min="14" max="14" width="10.69140625" customWidth="1"/>
  </cols>
  <sheetData>
    <row r="1" spans="1:5" x14ac:dyDescent="0.4">
      <c r="A1" t="s">
        <v>54</v>
      </c>
      <c r="B1" s="1">
        <v>338717</v>
      </c>
    </row>
    <row r="2" spans="1:5" x14ac:dyDescent="0.4">
      <c r="A2" t="s">
        <v>1</v>
      </c>
      <c r="B2" s="2">
        <f>B1*0.1</f>
        <v>33871.700000000004</v>
      </c>
    </row>
    <row r="3" spans="1:5" x14ac:dyDescent="0.4">
      <c r="A3" s="69" t="s">
        <v>2</v>
      </c>
      <c r="B3" s="69"/>
      <c r="C3" s="69"/>
      <c r="D3" s="69"/>
      <c r="E3" s="69"/>
    </row>
    <row r="4" spans="1:5" x14ac:dyDescent="0.4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4">
      <c r="A5" s="6" t="s">
        <v>7</v>
      </c>
      <c r="B5" s="7">
        <v>100729</v>
      </c>
      <c r="C5" s="8"/>
      <c r="D5" s="8"/>
      <c r="E5" s="9"/>
    </row>
    <row r="6" spans="1:5" x14ac:dyDescent="0.4">
      <c r="A6" s="10" t="s">
        <v>8</v>
      </c>
      <c r="B6" s="11"/>
      <c r="C6" s="10"/>
      <c r="D6" s="10"/>
      <c r="E6" s="10"/>
    </row>
    <row r="7" spans="1:5" x14ac:dyDescent="0.4">
      <c r="A7" s="12" t="s">
        <v>9</v>
      </c>
      <c r="B7" s="13">
        <f>C7+D7</f>
        <v>83779.05</v>
      </c>
      <c r="C7" s="14">
        <v>47374.19</v>
      </c>
      <c r="D7" s="15">
        <v>36404.86</v>
      </c>
      <c r="E7" t="s">
        <v>10</v>
      </c>
    </row>
    <row r="8" spans="1:5" x14ac:dyDescent="0.4">
      <c r="A8" s="12" t="s">
        <v>11</v>
      </c>
      <c r="B8" s="13">
        <f>C8+D8</f>
        <v>60094.929999999993</v>
      </c>
      <c r="C8" s="14">
        <v>15023.73</v>
      </c>
      <c r="D8" s="14">
        <v>45071.199999999997</v>
      </c>
      <c r="E8" t="s">
        <v>12</v>
      </c>
    </row>
    <row r="9" spans="1:5" x14ac:dyDescent="0.4">
      <c r="A9" s="16" t="s">
        <v>13</v>
      </c>
      <c r="B9" s="10"/>
      <c r="C9" s="10"/>
      <c r="D9" s="10"/>
      <c r="E9" s="10"/>
    </row>
    <row r="10" spans="1:5" x14ac:dyDescent="0.4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4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4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4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4">
      <c r="A14" s="12" t="s">
        <v>22</v>
      </c>
      <c r="B14" s="17"/>
      <c r="C14" s="13">
        <v>199.83</v>
      </c>
      <c r="D14" s="13">
        <v>0</v>
      </c>
      <c r="E14" t="s">
        <v>23</v>
      </c>
    </row>
    <row r="15" spans="1:5" x14ac:dyDescent="0.4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4">
      <c r="A17" s="16" t="s">
        <v>27</v>
      </c>
      <c r="B17" s="17"/>
      <c r="C17" s="17"/>
      <c r="D17" s="17"/>
      <c r="E17" s="10"/>
    </row>
    <row r="18" spans="1:5" x14ac:dyDescent="0.4">
      <c r="A18" s="12" t="s">
        <v>28</v>
      </c>
      <c r="B18" s="17"/>
      <c r="C18" s="13">
        <v>6180</v>
      </c>
      <c r="D18" s="13"/>
      <c r="E18" t="s">
        <v>70</v>
      </c>
    </row>
    <row r="19" spans="1:5" x14ac:dyDescent="0.4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4">
      <c r="A20" s="16" t="s">
        <v>30</v>
      </c>
      <c r="B20" s="17"/>
      <c r="C20" s="17"/>
      <c r="D20" s="17"/>
      <c r="E20" s="10"/>
    </row>
    <row r="21" spans="1:5" x14ac:dyDescent="0.4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4">
      <c r="A22" s="18" t="s">
        <v>32</v>
      </c>
      <c r="B22" s="3"/>
      <c r="C22" s="19">
        <f>SUM(C6:C21)</f>
        <v>100729</v>
      </c>
      <c r="D22" s="19">
        <f>SUM(D6:D19)</f>
        <v>81476.06</v>
      </c>
      <c r="E22" s="3"/>
    </row>
    <row r="23" spans="1:5" x14ac:dyDescent="0.4">
      <c r="A23" s="20" t="s">
        <v>33</v>
      </c>
      <c r="B23" s="7">
        <f>B1-B5</f>
        <v>237988</v>
      </c>
      <c r="C23" s="6"/>
      <c r="D23" s="6"/>
      <c r="E23" s="9"/>
    </row>
    <row r="24" spans="1:5" x14ac:dyDescent="0.4">
      <c r="A24" s="21" t="s">
        <v>34</v>
      </c>
      <c r="B24" s="22"/>
      <c r="C24" s="23"/>
      <c r="D24" s="23"/>
      <c r="E24" s="24"/>
    </row>
    <row r="25" spans="1:5" x14ac:dyDescent="0.4">
      <c r="A25" s="12" t="s">
        <v>35</v>
      </c>
      <c r="B25" s="24"/>
      <c r="C25" s="1">
        <v>0</v>
      </c>
      <c r="E25" t="s">
        <v>72</v>
      </c>
    </row>
    <row r="26" spans="1:5" x14ac:dyDescent="0.4">
      <c r="A26" s="12" t="s">
        <v>36</v>
      </c>
      <c r="B26" s="24"/>
      <c r="C26" s="1">
        <v>60000</v>
      </c>
      <c r="E26" t="s">
        <v>37</v>
      </c>
    </row>
    <row r="27" spans="1:5" x14ac:dyDescent="0.4">
      <c r="A27" s="12" t="s">
        <v>38</v>
      </c>
      <c r="B27" s="24"/>
      <c r="C27" s="1">
        <v>140000</v>
      </c>
    </row>
    <row r="28" spans="1:5" x14ac:dyDescent="0.4">
      <c r="A28" s="21" t="s">
        <v>39</v>
      </c>
      <c r="B28" s="25"/>
      <c r="C28" s="23"/>
      <c r="D28" s="23"/>
      <c r="E28" s="24"/>
    </row>
    <row r="29" spans="1:5" x14ac:dyDescent="0.4">
      <c r="A29" s="12" t="s">
        <v>40</v>
      </c>
      <c r="B29" s="24"/>
      <c r="C29" s="1">
        <v>4500</v>
      </c>
      <c r="E29" t="s">
        <v>41</v>
      </c>
    </row>
    <row r="30" spans="1:5" x14ac:dyDescent="0.4">
      <c r="A30" s="12" t="s">
        <v>42</v>
      </c>
      <c r="B30" s="24"/>
      <c r="C30" s="1">
        <v>1000</v>
      </c>
    </row>
    <row r="31" spans="1:5" x14ac:dyDescent="0.4">
      <c r="A31" s="12" t="s">
        <v>43</v>
      </c>
      <c r="B31" s="24"/>
      <c r="C31" s="1">
        <v>13601</v>
      </c>
      <c r="E31" t="s">
        <v>44</v>
      </c>
    </row>
    <row r="32" spans="1:5" x14ac:dyDescent="0.4">
      <c r="A32" s="12" t="s">
        <v>45</v>
      </c>
      <c r="B32" s="24"/>
      <c r="C32" s="1">
        <v>5100</v>
      </c>
      <c r="E32" t="s">
        <v>46</v>
      </c>
    </row>
    <row r="33" spans="1:5" x14ac:dyDescent="0.4">
      <c r="A33" s="21" t="s">
        <v>47</v>
      </c>
      <c r="B33" s="25"/>
      <c r="C33" s="23"/>
      <c r="D33" s="23"/>
      <c r="E33" s="24"/>
    </row>
    <row r="34" spans="1:5" x14ac:dyDescent="0.4">
      <c r="A34" s="12" t="s">
        <v>52</v>
      </c>
      <c r="B34" s="24"/>
      <c r="C34" s="1">
        <v>1907</v>
      </c>
      <c r="E34" t="s">
        <v>74</v>
      </c>
    </row>
    <row r="35" spans="1:5" x14ac:dyDescent="0.4">
      <c r="A35" s="12" t="s">
        <v>48</v>
      </c>
      <c r="B35" s="24"/>
      <c r="C35" s="1">
        <v>2000</v>
      </c>
      <c r="E35" t="s">
        <v>49</v>
      </c>
    </row>
    <row r="36" spans="1:5" x14ac:dyDescent="0.4">
      <c r="A36" s="12" t="s">
        <v>25</v>
      </c>
      <c r="B36" s="17"/>
      <c r="C36" s="13">
        <v>9880</v>
      </c>
      <c r="D36" s="13">
        <v>0</v>
      </c>
      <c r="E36" t="s">
        <v>26</v>
      </c>
    </row>
    <row r="37" spans="1:5" x14ac:dyDescent="0.4">
      <c r="A37" s="18" t="s">
        <v>50</v>
      </c>
      <c r="B37" s="26">
        <f>SUM(B24:B36)</f>
        <v>0</v>
      </c>
      <c r="C37" s="26">
        <f>SUM(C24:C36)</f>
        <v>237988</v>
      </c>
      <c r="D37" s="3"/>
      <c r="E37" s="3"/>
    </row>
    <row r="38" spans="1:5" x14ac:dyDescent="0.4">
      <c r="A38" s="12" t="s">
        <v>51</v>
      </c>
      <c r="C38" s="14">
        <f>B23-C37</f>
        <v>0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E38"/>
  <sheetViews>
    <sheetView topLeftCell="A7" workbookViewId="0">
      <selection activeCell="B29" sqref="B29"/>
    </sheetView>
  </sheetViews>
  <sheetFormatPr defaultRowHeight="14.6" x14ac:dyDescent="0.4"/>
  <cols>
    <col min="1" max="1" width="33.4609375" customWidth="1"/>
    <col min="2" max="2" width="13.4609375" customWidth="1"/>
    <col min="3" max="3" width="13.23046875" bestFit="1" customWidth="1"/>
    <col min="4" max="4" width="10.53515625" bestFit="1" customWidth="1"/>
    <col min="5" max="5" width="44.23046875" customWidth="1"/>
    <col min="14" max="14" width="10.69140625" customWidth="1"/>
  </cols>
  <sheetData>
    <row r="1" spans="1:5" x14ac:dyDescent="0.4">
      <c r="A1" t="s">
        <v>55</v>
      </c>
      <c r="B1" s="1">
        <v>338717</v>
      </c>
    </row>
    <row r="2" spans="1:5" x14ac:dyDescent="0.4">
      <c r="A2" t="s">
        <v>1</v>
      </c>
      <c r="B2" s="2">
        <f>B1*0.1</f>
        <v>33871.700000000004</v>
      </c>
    </row>
    <row r="3" spans="1:5" x14ac:dyDescent="0.4">
      <c r="A3" s="69" t="s">
        <v>2</v>
      </c>
      <c r="B3" s="69"/>
      <c r="C3" s="69"/>
      <c r="D3" s="69"/>
      <c r="E3" s="69"/>
    </row>
    <row r="4" spans="1:5" x14ac:dyDescent="0.4">
      <c r="A4" s="3"/>
      <c r="B4" s="4" t="s">
        <v>3</v>
      </c>
      <c r="C4" s="4" t="s">
        <v>4</v>
      </c>
      <c r="D4" s="4" t="s">
        <v>5</v>
      </c>
      <c r="E4" s="5" t="s">
        <v>6</v>
      </c>
    </row>
    <row r="5" spans="1:5" x14ac:dyDescent="0.4">
      <c r="A5" s="6" t="s">
        <v>7</v>
      </c>
      <c r="B5" s="7">
        <v>101615</v>
      </c>
      <c r="C5" s="8"/>
      <c r="D5" s="8"/>
      <c r="E5" s="9"/>
    </row>
    <row r="6" spans="1:5" x14ac:dyDescent="0.4">
      <c r="A6" s="10" t="s">
        <v>8</v>
      </c>
      <c r="B6" s="11"/>
      <c r="C6" s="10"/>
      <c r="D6" s="10"/>
      <c r="E6" s="10"/>
    </row>
    <row r="7" spans="1:5" x14ac:dyDescent="0.4">
      <c r="A7" s="12" t="s">
        <v>9</v>
      </c>
      <c r="B7" s="13">
        <f>C7+D7</f>
        <v>87124.4</v>
      </c>
      <c r="C7" s="14">
        <v>47918.42</v>
      </c>
      <c r="D7" s="15">
        <v>39205.980000000003</v>
      </c>
      <c r="E7" t="s">
        <v>10</v>
      </c>
    </row>
    <row r="8" spans="1:5" x14ac:dyDescent="0.4">
      <c r="A8" s="12" t="s">
        <v>11</v>
      </c>
      <c r="B8" s="13">
        <f>C8+D8</f>
        <v>62179.71</v>
      </c>
      <c r="C8" s="14">
        <v>15544.93</v>
      </c>
      <c r="D8" s="14">
        <v>46634.78</v>
      </c>
      <c r="E8" t="s">
        <v>12</v>
      </c>
    </row>
    <row r="9" spans="1:5" x14ac:dyDescent="0.4">
      <c r="A9" s="16" t="s">
        <v>13</v>
      </c>
      <c r="B9" s="10"/>
      <c r="C9" s="10"/>
      <c r="D9" s="10"/>
      <c r="E9" s="10"/>
    </row>
    <row r="10" spans="1:5" x14ac:dyDescent="0.4">
      <c r="A10" s="12" t="s">
        <v>14</v>
      </c>
      <c r="B10" s="17"/>
      <c r="C10" s="13">
        <v>3438</v>
      </c>
      <c r="D10" s="13">
        <v>0</v>
      </c>
      <c r="E10" t="s">
        <v>15</v>
      </c>
    </row>
    <row r="11" spans="1:5" x14ac:dyDescent="0.4">
      <c r="A11" s="12" t="s">
        <v>16</v>
      </c>
      <c r="B11" s="17"/>
      <c r="C11" s="13">
        <v>360</v>
      </c>
      <c r="D11" s="13">
        <v>0</v>
      </c>
      <c r="E11" t="s">
        <v>17</v>
      </c>
    </row>
    <row r="12" spans="1:5" x14ac:dyDescent="0.4">
      <c r="A12" s="12" t="s">
        <v>18</v>
      </c>
      <c r="B12" s="17"/>
      <c r="C12" s="13">
        <v>480</v>
      </c>
      <c r="D12" s="13">
        <v>0</v>
      </c>
      <c r="E12" t="s">
        <v>19</v>
      </c>
    </row>
    <row r="13" spans="1:5" x14ac:dyDescent="0.4">
      <c r="A13" s="12" t="s">
        <v>20</v>
      </c>
      <c r="B13" s="17"/>
      <c r="C13" s="13">
        <v>557.4</v>
      </c>
      <c r="D13" s="13">
        <v>0</v>
      </c>
      <c r="E13" t="s">
        <v>21</v>
      </c>
    </row>
    <row r="14" spans="1:5" x14ac:dyDescent="0.4">
      <c r="A14" s="12" t="s">
        <v>22</v>
      </c>
      <c r="B14" s="17"/>
      <c r="C14" s="13">
        <v>200</v>
      </c>
      <c r="D14" s="13">
        <v>0</v>
      </c>
      <c r="E14" t="s">
        <v>23</v>
      </c>
    </row>
    <row r="15" spans="1:5" x14ac:dyDescent="0.4">
      <c r="A15" s="12" t="s">
        <v>24</v>
      </c>
      <c r="B15" s="17"/>
      <c r="C15" s="13">
        <v>640</v>
      </c>
      <c r="D15" s="13">
        <v>0</v>
      </c>
      <c r="E15" t="s">
        <v>73</v>
      </c>
    </row>
    <row r="17" spans="1:5" x14ac:dyDescent="0.4">
      <c r="A17" s="16" t="s">
        <v>27</v>
      </c>
      <c r="B17" s="17"/>
      <c r="C17" s="17"/>
      <c r="D17" s="17"/>
      <c r="E17" s="10"/>
    </row>
    <row r="18" spans="1:5" x14ac:dyDescent="0.4">
      <c r="A18" s="12" t="s">
        <v>28</v>
      </c>
      <c r="B18" s="17"/>
      <c r="C18" s="13">
        <v>6000.4</v>
      </c>
      <c r="D18" s="13"/>
      <c r="E18" t="s">
        <v>70</v>
      </c>
    </row>
    <row r="19" spans="1:5" x14ac:dyDescent="0.4">
      <c r="A19" s="12" t="s">
        <v>29</v>
      </c>
      <c r="B19" s="17"/>
      <c r="C19" s="13">
        <v>9540</v>
      </c>
      <c r="D19" s="13"/>
      <c r="E19" t="s">
        <v>71</v>
      </c>
    </row>
    <row r="20" spans="1:5" x14ac:dyDescent="0.4">
      <c r="A20" s="16" t="s">
        <v>30</v>
      </c>
      <c r="B20" s="17"/>
      <c r="C20" s="17"/>
      <c r="D20" s="17"/>
      <c r="E20" s="10"/>
    </row>
    <row r="21" spans="1:5" x14ac:dyDescent="0.4">
      <c r="A21" s="12" t="s">
        <v>31</v>
      </c>
      <c r="B21" s="17"/>
      <c r="C21" s="13">
        <v>16935.849999999999</v>
      </c>
      <c r="D21" s="13"/>
      <c r="E21" t="s">
        <v>69</v>
      </c>
    </row>
    <row r="22" spans="1:5" x14ac:dyDescent="0.4">
      <c r="A22" s="18" t="s">
        <v>32</v>
      </c>
      <c r="B22" s="3"/>
      <c r="C22" s="19">
        <f>SUM(C6:C21)</f>
        <v>101615</v>
      </c>
      <c r="D22" s="19">
        <f>SUM(D6:D19)</f>
        <v>85840.760000000009</v>
      </c>
      <c r="E22" s="3"/>
    </row>
    <row r="23" spans="1:5" x14ac:dyDescent="0.4">
      <c r="A23" s="20" t="s">
        <v>33</v>
      </c>
      <c r="B23" s="7">
        <v>237102</v>
      </c>
      <c r="C23" s="6"/>
      <c r="D23" s="6"/>
      <c r="E23" s="9"/>
    </row>
    <row r="24" spans="1:5" x14ac:dyDescent="0.4">
      <c r="A24" s="21" t="s">
        <v>34</v>
      </c>
      <c r="B24" s="22"/>
      <c r="C24" s="23"/>
      <c r="D24" s="23"/>
      <c r="E24" s="24"/>
    </row>
    <row r="25" spans="1:5" x14ac:dyDescent="0.4">
      <c r="A25" s="12" t="s">
        <v>35</v>
      </c>
      <c r="B25" s="24"/>
      <c r="C25" s="1">
        <v>0</v>
      </c>
      <c r="E25" t="s">
        <v>72</v>
      </c>
    </row>
    <row r="26" spans="1:5" x14ac:dyDescent="0.4">
      <c r="A26" s="12" t="s">
        <v>36</v>
      </c>
      <c r="B26" s="24"/>
      <c r="C26" s="1">
        <v>60000</v>
      </c>
      <c r="E26" t="s">
        <v>37</v>
      </c>
    </row>
    <row r="27" spans="1:5" x14ac:dyDescent="0.4">
      <c r="A27" s="12" t="s">
        <v>38</v>
      </c>
      <c r="B27" s="24"/>
      <c r="C27" s="1">
        <v>140000</v>
      </c>
    </row>
    <row r="28" spans="1:5" x14ac:dyDescent="0.4">
      <c r="A28" s="21" t="s">
        <v>39</v>
      </c>
      <c r="B28" s="25"/>
      <c r="C28" s="23"/>
      <c r="D28" s="23"/>
      <c r="E28" s="24"/>
    </row>
    <row r="29" spans="1:5" x14ac:dyDescent="0.4">
      <c r="A29" s="12" t="s">
        <v>40</v>
      </c>
      <c r="B29" s="24"/>
      <c r="C29" s="1">
        <v>3000</v>
      </c>
      <c r="E29" t="s">
        <v>41</v>
      </c>
    </row>
    <row r="30" spans="1:5" x14ac:dyDescent="0.4">
      <c r="A30" s="12" t="s">
        <v>42</v>
      </c>
      <c r="B30" s="24"/>
      <c r="C30" s="1">
        <v>1000</v>
      </c>
    </row>
    <row r="31" spans="1:5" x14ac:dyDescent="0.4">
      <c r="A31" s="12" t="s">
        <v>43</v>
      </c>
      <c r="B31" s="24"/>
      <c r="C31" s="1">
        <v>14601</v>
      </c>
      <c r="E31" t="s">
        <v>44</v>
      </c>
    </row>
    <row r="32" spans="1:5" x14ac:dyDescent="0.4">
      <c r="A32" s="12" t="s">
        <v>45</v>
      </c>
      <c r="B32" s="24"/>
      <c r="C32" s="1">
        <v>4214</v>
      </c>
      <c r="E32" t="s">
        <v>46</v>
      </c>
    </row>
    <row r="33" spans="1:5" x14ac:dyDescent="0.4">
      <c r="A33" s="21" t="s">
        <v>47</v>
      </c>
      <c r="B33" s="25"/>
      <c r="C33" s="23"/>
      <c r="D33" s="23"/>
      <c r="E33" s="24"/>
    </row>
    <row r="34" spans="1:5" x14ac:dyDescent="0.4">
      <c r="A34" s="12" t="s">
        <v>52</v>
      </c>
      <c r="B34" s="24"/>
      <c r="C34" s="1">
        <v>1907</v>
      </c>
      <c r="E34" t="s">
        <v>74</v>
      </c>
    </row>
    <row r="35" spans="1:5" x14ac:dyDescent="0.4">
      <c r="A35" s="12" t="s">
        <v>48</v>
      </c>
      <c r="B35" s="24"/>
      <c r="C35" s="1">
        <v>2000</v>
      </c>
      <c r="E35" t="s">
        <v>49</v>
      </c>
    </row>
    <row r="36" spans="1:5" x14ac:dyDescent="0.4">
      <c r="A36" s="12" t="s">
        <v>25</v>
      </c>
      <c r="B36" s="17"/>
      <c r="C36" s="13">
        <v>10380</v>
      </c>
      <c r="D36" s="13">
        <v>0</v>
      </c>
      <c r="E36" t="s">
        <v>26</v>
      </c>
    </row>
    <row r="37" spans="1:5" x14ac:dyDescent="0.4">
      <c r="A37" s="18" t="s">
        <v>50</v>
      </c>
      <c r="B37" s="26">
        <f>SUM(B24:B36)</f>
        <v>0</v>
      </c>
      <c r="C37" s="26">
        <f>SUM(C24:C36)</f>
        <v>237102</v>
      </c>
      <c r="D37" s="3"/>
      <c r="E37" s="3"/>
    </row>
    <row r="38" spans="1:5" x14ac:dyDescent="0.4">
      <c r="A38" s="12" t="s">
        <v>51</v>
      </c>
      <c r="C38" s="14">
        <f>B23-C37</f>
        <v>0</v>
      </c>
    </row>
  </sheetData>
  <mergeCells count="1"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8DDD-004F-478F-BB53-BEEC3FCEA669}">
  <dimension ref="A1:G38"/>
  <sheetViews>
    <sheetView tabSelected="1" workbookViewId="0">
      <selection activeCell="A2" sqref="A2:E2"/>
    </sheetView>
  </sheetViews>
  <sheetFormatPr defaultRowHeight="14.6" x14ac:dyDescent="0.4"/>
  <cols>
    <col min="1" max="1" width="33.4609375" customWidth="1"/>
    <col min="2" max="4" width="11.84375" customWidth="1"/>
    <col min="5" max="5" width="13.69140625" customWidth="1"/>
    <col min="6" max="6" width="13.53515625" customWidth="1"/>
    <col min="7" max="7" width="9.84375" bestFit="1" customWidth="1"/>
    <col min="14" max="14" width="10.69140625" customWidth="1"/>
  </cols>
  <sheetData>
    <row r="1" spans="1:7" x14ac:dyDescent="0.4">
      <c r="B1" s="1"/>
    </row>
    <row r="2" spans="1:7" x14ac:dyDescent="0.4">
      <c r="A2" s="70" t="s">
        <v>79</v>
      </c>
      <c r="B2" s="70"/>
      <c r="C2" s="70"/>
      <c r="D2" s="70"/>
      <c r="E2" s="70"/>
    </row>
    <row r="3" spans="1:7" x14ac:dyDescent="0.4">
      <c r="A3" s="27"/>
      <c r="B3" s="28" t="s">
        <v>53</v>
      </c>
      <c r="C3" s="28" t="s">
        <v>54</v>
      </c>
      <c r="D3" s="28" t="s">
        <v>55</v>
      </c>
      <c r="E3" s="28" t="s">
        <v>56</v>
      </c>
    </row>
    <row r="4" spans="1:7" x14ac:dyDescent="0.4">
      <c r="A4" s="29" t="s">
        <v>7</v>
      </c>
      <c r="B4" s="30"/>
      <c r="C4" s="31"/>
      <c r="D4" s="31"/>
      <c r="E4" s="32"/>
    </row>
    <row r="5" spans="1:7" x14ac:dyDescent="0.4">
      <c r="A5" s="33" t="s">
        <v>8</v>
      </c>
      <c r="B5" s="34"/>
      <c r="C5" s="33"/>
      <c r="D5" s="33"/>
      <c r="E5" s="33"/>
    </row>
    <row r="6" spans="1:7" x14ac:dyDescent="0.4">
      <c r="A6" s="35" t="s">
        <v>9</v>
      </c>
      <c r="B6" s="36">
        <v>48362.03</v>
      </c>
      <c r="C6" s="36">
        <v>47374.19</v>
      </c>
      <c r="D6" s="37">
        <v>47918.42</v>
      </c>
      <c r="E6" s="36">
        <f>SUM(B6:D6)</f>
        <v>143654.64000000001</v>
      </c>
    </row>
    <row r="7" spans="1:7" x14ac:dyDescent="0.4">
      <c r="A7" s="35" t="s">
        <v>11</v>
      </c>
      <c r="B7" s="36">
        <v>14035.88</v>
      </c>
      <c r="C7" s="36">
        <v>15023.7325</v>
      </c>
      <c r="D7" s="36">
        <v>15544.9275</v>
      </c>
      <c r="E7" s="36">
        <f>SUM(B7:D7)</f>
        <v>44604.54</v>
      </c>
    </row>
    <row r="8" spans="1:7" x14ac:dyDescent="0.4">
      <c r="A8" s="38" t="s">
        <v>13</v>
      </c>
      <c r="B8" s="33"/>
      <c r="C8" s="33"/>
      <c r="D8" s="33"/>
      <c r="E8" s="33"/>
    </row>
    <row r="9" spans="1:7" x14ac:dyDescent="0.4">
      <c r="A9" s="35" t="s">
        <v>14</v>
      </c>
      <c r="B9" s="39">
        <v>3438</v>
      </c>
      <c r="C9" s="39">
        <v>3438</v>
      </c>
      <c r="D9" s="39">
        <v>3438</v>
      </c>
      <c r="E9" s="36">
        <f t="shared" ref="E9:E14" si="0">SUM(B9:D9)</f>
        <v>10314</v>
      </c>
    </row>
    <row r="10" spans="1:7" x14ac:dyDescent="0.4">
      <c r="A10" s="35" t="s">
        <v>16</v>
      </c>
      <c r="B10" s="39">
        <v>360</v>
      </c>
      <c r="C10" s="39">
        <v>360</v>
      </c>
      <c r="D10" s="39">
        <v>360</v>
      </c>
      <c r="E10" s="36">
        <f t="shared" si="0"/>
        <v>1080</v>
      </c>
    </row>
    <row r="11" spans="1:7" x14ac:dyDescent="0.4">
      <c r="A11" s="35" t="s">
        <v>18</v>
      </c>
      <c r="B11" s="39">
        <v>480</v>
      </c>
      <c r="C11" s="39">
        <v>480</v>
      </c>
      <c r="D11" s="39">
        <v>480</v>
      </c>
      <c r="E11" s="36">
        <f t="shared" si="0"/>
        <v>1440</v>
      </c>
    </row>
    <row r="12" spans="1:7" x14ac:dyDescent="0.4">
      <c r="A12" s="35" t="s">
        <v>20</v>
      </c>
      <c r="B12" s="39">
        <v>557.4</v>
      </c>
      <c r="C12" s="39">
        <v>557.4</v>
      </c>
      <c r="D12" s="39">
        <v>557.4</v>
      </c>
      <c r="E12" s="36">
        <f t="shared" si="0"/>
        <v>1672.1999999999998</v>
      </c>
    </row>
    <row r="13" spans="1:7" x14ac:dyDescent="0.4">
      <c r="A13" s="35" t="s">
        <v>22</v>
      </c>
      <c r="B13" s="39">
        <v>199.84</v>
      </c>
      <c r="C13" s="39">
        <v>199.83</v>
      </c>
      <c r="D13" s="39">
        <v>200</v>
      </c>
      <c r="E13" s="36">
        <f t="shared" si="0"/>
        <v>599.67000000000007</v>
      </c>
    </row>
    <row r="14" spans="1:7" x14ac:dyDescent="0.4">
      <c r="A14" s="35" t="s">
        <v>24</v>
      </c>
      <c r="B14" s="39">
        <v>640</v>
      </c>
      <c r="C14" s="39">
        <v>640</v>
      </c>
      <c r="D14" s="39">
        <v>640</v>
      </c>
      <c r="E14" s="36">
        <f t="shared" si="0"/>
        <v>1920</v>
      </c>
      <c r="G14" s="14"/>
    </row>
    <row r="16" spans="1:7" x14ac:dyDescent="0.4">
      <c r="A16" s="38" t="s">
        <v>27</v>
      </c>
      <c r="B16" s="40"/>
      <c r="C16" s="40"/>
      <c r="D16" s="40"/>
      <c r="E16" s="33"/>
      <c r="G16" s="14"/>
    </row>
    <row r="17" spans="1:5" x14ac:dyDescent="0.4">
      <c r="A17" s="35" t="s">
        <v>28</v>
      </c>
      <c r="B17" s="39">
        <v>6180</v>
      </c>
      <c r="C17" s="39">
        <v>6180</v>
      </c>
      <c r="D17" s="39">
        <v>6000.4</v>
      </c>
      <c r="E17" s="36">
        <f t="shared" ref="E17:E18" si="1">SUM(B17:D17)</f>
        <v>18360.400000000001</v>
      </c>
    </row>
    <row r="18" spans="1:5" x14ac:dyDescent="0.4">
      <c r="A18" s="35" t="s">
        <v>29</v>
      </c>
      <c r="B18" s="39">
        <v>9540</v>
      </c>
      <c r="C18" s="39">
        <v>9540</v>
      </c>
      <c r="D18" s="39">
        <v>9540</v>
      </c>
      <c r="E18" s="36">
        <f t="shared" si="1"/>
        <v>28620</v>
      </c>
    </row>
    <row r="19" spans="1:5" x14ac:dyDescent="0.4">
      <c r="A19" s="38" t="s">
        <v>30</v>
      </c>
      <c r="B19" s="40"/>
      <c r="C19" s="40"/>
      <c r="D19" s="40"/>
      <c r="E19" s="33"/>
    </row>
    <row r="20" spans="1:5" x14ac:dyDescent="0.4">
      <c r="A20" s="35" t="s">
        <v>77</v>
      </c>
      <c r="B20" s="39">
        <v>16935.849999999999</v>
      </c>
      <c r="C20" s="39">
        <v>16935.849999999999</v>
      </c>
      <c r="D20" s="39">
        <v>16935.849999999999</v>
      </c>
      <c r="E20" s="36">
        <f>SUM(B20:D20)</f>
        <v>50807.549999999996</v>
      </c>
    </row>
    <row r="21" spans="1:5" x14ac:dyDescent="0.4">
      <c r="A21" s="41" t="s">
        <v>32</v>
      </c>
      <c r="B21" s="42">
        <f>SUM(B5:B20)</f>
        <v>100729</v>
      </c>
      <c r="C21" s="42">
        <f t="shared" ref="C21:D21" si="2">SUM(C5:C20)</f>
        <v>100729.0025</v>
      </c>
      <c r="D21" s="42">
        <f t="shared" si="2"/>
        <v>101614.9975</v>
      </c>
      <c r="E21" s="43">
        <f>SUM(B21:D21)</f>
        <v>303073</v>
      </c>
    </row>
    <row r="22" spans="1:5" ht="12.7" customHeight="1" x14ac:dyDescent="0.4">
      <c r="A22" s="44" t="s">
        <v>78</v>
      </c>
      <c r="B22" s="45">
        <f>B21/B38</f>
        <v>0.29738395179456595</v>
      </c>
      <c r="C22" s="45">
        <f t="shared" ref="C22:D22" si="3">C21/C38</f>
        <v>0.29738395698042941</v>
      </c>
      <c r="D22" s="45">
        <f t="shared" si="3"/>
        <v>0.29999969960173017</v>
      </c>
      <c r="E22" s="46"/>
    </row>
    <row r="23" spans="1:5" x14ac:dyDescent="0.4">
      <c r="A23" s="47" t="s">
        <v>33</v>
      </c>
      <c r="B23" s="29"/>
      <c r="C23" s="29"/>
      <c r="D23" s="67"/>
      <c r="E23" s="32"/>
    </row>
    <row r="24" spans="1:5" x14ac:dyDescent="0.4">
      <c r="A24" s="48" t="s">
        <v>34</v>
      </c>
      <c r="B24" s="49"/>
      <c r="C24" s="49"/>
      <c r="D24" s="68"/>
      <c r="E24" s="50"/>
    </row>
    <row r="25" spans="1:5" x14ac:dyDescent="0.4">
      <c r="A25" s="35" t="s">
        <v>35</v>
      </c>
      <c r="B25" s="51">
        <v>60400</v>
      </c>
      <c r="C25" s="51">
        <v>0</v>
      </c>
      <c r="D25" s="51">
        <v>0</v>
      </c>
      <c r="E25" s="36">
        <f t="shared" ref="E25:E27" si="4">SUM(B25:D25)</f>
        <v>60400</v>
      </c>
    </row>
    <row r="26" spans="1:5" x14ac:dyDescent="0.4">
      <c r="A26" s="35" t="s">
        <v>36</v>
      </c>
      <c r="B26" s="51">
        <v>0</v>
      </c>
      <c r="C26" s="51">
        <v>60000</v>
      </c>
      <c r="D26" s="51">
        <v>60000</v>
      </c>
      <c r="E26" s="36">
        <f t="shared" si="4"/>
        <v>120000</v>
      </c>
    </row>
    <row r="27" spans="1:5" x14ac:dyDescent="0.4">
      <c r="A27" s="35" t="s">
        <v>38</v>
      </c>
      <c r="B27" s="51">
        <v>140000</v>
      </c>
      <c r="C27" s="51">
        <v>140000</v>
      </c>
      <c r="D27" s="51">
        <v>140000</v>
      </c>
      <c r="E27" s="36">
        <f t="shared" si="4"/>
        <v>420000</v>
      </c>
    </row>
    <row r="28" spans="1:5" x14ac:dyDescent="0.4">
      <c r="A28" s="48" t="s">
        <v>39</v>
      </c>
      <c r="B28" s="49"/>
      <c r="C28" s="49"/>
      <c r="D28" s="68"/>
      <c r="E28" s="50"/>
    </row>
    <row r="29" spans="1:5" x14ac:dyDescent="0.4">
      <c r="A29" s="35" t="s">
        <v>40</v>
      </c>
      <c r="B29" s="51">
        <v>4100</v>
      </c>
      <c r="C29" s="51">
        <v>4500</v>
      </c>
      <c r="D29" s="51">
        <v>3000</v>
      </c>
      <c r="E29" s="36">
        <f t="shared" ref="E29:E32" si="5">SUM(B29:D29)</f>
        <v>11600</v>
      </c>
    </row>
    <row r="30" spans="1:5" x14ac:dyDescent="0.4">
      <c r="A30" s="35" t="s">
        <v>42</v>
      </c>
      <c r="B30" s="51">
        <v>0</v>
      </c>
      <c r="C30" s="51">
        <v>1000</v>
      </c>
      <c r="D30" s="51">
        <v>1000</v>
      </c>
      <c r="E30" s="36">
        <f t="shared" si="5"/>
        <v>2000</v>
      </c>
    </row>
    <row r="31" spans="1:5" x14ac:dyDescent="0.4">
      <c r="A31" s="35" t="s">
        <v>43</v>
      </c>
      <c r="B31" s="51">
        <v>12101</v>
      </c>
      <c r="C31" s="51">
        <v>13601</v>
      </c>
      <c r="D31" s="51">
        <v>14601</v>
      </c>
      <c r="E31" s="36">
        <f t="shared" si="5"/>
        <v>40303</v>
      </c>
    </row>
    <row r="32" spans="1:5" x14ac:dyDescent="0.4">
      <c r="A32" s="35" t="s">
        <v>45</v>
      </c>
      <c r="B32" s="51">
        <v>9600</v>
      </c>
      <c r="C32" s="51">
        <v>5100</v>
      </c>
      <c r="D32" s="51">
        <v>4214</v>
      </c>
      <c r="E32" s="36">
        <f t="shared" si="5"/>
        <v>18914</v>
      </c>
    </row>
    <row r="33" spans="1:5" x14ac:dyDescent="0.4">
      <c r="A33" s="48" t="s">
        <v>47</v>
      </c>
      <c r="B33" s="49"/>
      <c r="C33" s="49"/>
      <c r="D33" s="68"/>
      <c r="E33" s="50"/>
    </row>
    <row r="34" spans="1:5" x14ac:dyDescent="0.4">
      <c r="A34" s="35" t="s">
        <v>52</v>
      </c>
      <c r="B34" s="51">
        <v>1907</v>
      </c>
      <c r="C34" s="51">
        <v>1907</v>
      </c>
      <c r="D34" s="51">
        <v>1907</v>
      </c>
      <c r="E34" s="36">
        <f t="shared" ref="E34:E35" si="6">SUM(B34:D34)</f>
        <v>5721</v>
      </c>
    </row>
    <row r="35" spans="1:5" x14ac:dyDescent="0.4">
      <c r="A35" s="35" t="s">
        <v>48</v>
      </c>
      <c r="B35" s="51">
        <v>2500</v>
      </c>
      <c r="C35" s="51">
        <v>2000</v>
      </c>
      <c r="D35" s="51">
        <v>2000</v>
      </c>
      <c r="E35" s="36">
        <f t="shared" si="6"/>
        <v>6500</v>
      </c>
    </row>
    <row r="36" spans="1:5" x14ac:dyDescent="0.4">
      <c r="A36" s="35" t="s">
        <v>25</v>
      </c>
      <c r="B36" s="39">
        <v>7380</v>
      </c>
      <c r="C36" s="39">
        <v>9880</v>
      </c>
      <c r="D36" s="51">
        <v>10380</v>
      </c>
      <c r="E36" s="36">
        <f>SUM(B36:D36)</f>
        <v>27640</v>
      </c>
    </row>
    <row r="37" spans="1:5" x14ac:dyDescent="0.4">
      <c r="A37" s="41" t="s">
        <v>50</v>
      </c>
      <c r="B37" s="52">
        <f>SUM(B24:B36)</f>
        <v>237988</v>
      </c>
      <c r="C37" s="52">
        <f>SUM(C24:C36)</f>
        <v>237988</v>
      </c>
      <c r="D37" s="53">
        <f>SUM(D24:D36)</f>
        <v>237102</v>
      </c>
      <c r="E37" s="52">
        <f>SUM(B37:D37)</f>
        <v>713078</v>
      </c>
    </row>
    <row r="38" spans="1:5" x14ac:dyDescent="0.4">
      <c r="A38" t="s">
        <v>57</v>
      </c>
      <c r="B38" s="14">
        <f>SUM(B21+B37)</f>
        <v>338717</v>
      </c>
      <c r="C38" s="14">
        <f t="shared" ref="C38:D38" si="7">SUM(C21+C37)</f>
        <v>338717.0025</v>
      </c>
      <c r="D38" s="14">
        <f t="shared" si="7"/>
        <v>338716.9975</v>
      </c>
      <c r="E38" s="14">
        <f>SUM(B38:D38)</f>
        <v>1016151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E15" sqref="E15"/>
    </sheetView>
  </sheetViews>
  <sheetFormatPr defaultRowHeight="14.6" x14ac:dyDescent="0.4"/>
  <cols>
    <col min="1" max="1" width="33.4609375" customWidth="1"/>
    <col min="2" max="2" width="13.4609375" customWidth="1"/>
    <col min="3" max="3" width="13.23046875" bestFit="1" customWidth="1"/>
    <col min="4" max="4" width="10.53515625" bestFit="1" customWidth="1"/>
    <col min="5" max="5" width="36.69140625" customWidth="1"/>
    <col min="14" max="14" width="10.69140625" customWidth="1"/>
  </cols>
  <sheetData>
    <row r="1" spans="1:5" x14ac:dyDescent="0.4">
      <c r="A1" t="s">
        <v>0</v>
      </c>
      <c r="B1" s="1">
        <v>338717</v>
      </c>
    </row>
    <row r="2" spans="1:5" x14ac:dyDescent="0.4">
      <c r="A2" t="s">
        <v>58</v>
      </c>
      <c r="B2" s="2">
        <f>B1*0.1</f>
        <v>33871.700000000004</v>
      </c>
    </row>
    <row r="3" spans="1:5" x14ac:dyDescent="0.4">
      <c r="B3" s="54"/>
      <c r="C3" s="54"/>
      <c r="D3" s="54"/>
      <c r="E3" s="55"/>
    </row>
    <row r="4" spans="1:5" x14ac:dyDescent="0.4">
      <c r="A4" s="56" t="s">
        <v>59</v>
      </c>
      <c r="B4" s="57"/>
      <c r="C4" s="58"/>
      <c r="D4" s="58"/>
    </row>
    <row r="5" spans="1:5" x14ac:dyDescent="0.4">
      <c r="A5" s="12" t="s">
        <v>60</v>
      </c>
      <c r="B5" s="59">
        <v>250</v>
      </c>
      <c r="C5">
        <v>6</v>
      </c>
      <c r="D5">
        <v>2</v>
      </c>
      <c r="E5">
        <f>B5*C5*D5</f>
        <v>3000</v>
      </c>
    </row>
    <row r="6" spans="1:5" x14ac:dyDescent="0.4">
      <c r="A6" s="12" t="s">
        <v>61</v>
      </c>
      <c r="B6" s="60">
        <v>66</v>
      </c>
      <c r="C6" s="14">
        <v>12</v>
      </c>
      <c r="D6" s="15">
        <v>2</v>
      </c>
      <c r="E6">
        <f t="shared" ref="E6:E8" si="0">B6*C6*D6</f>
        <v>1584</v>
      </c>
    </row>
    <row r="7" spans="1:5" x14ac:dyDescent="0.4">
      <c r="A7" s="12" t="s">
        <v>62</v>
      </c>
      <c r="B7" s="60">
        <v>103</v>
      </c>
      <c r="C7" s="14">
        <v>6</v>
      </c>
      <c r="D7" s="14">
        <v>2</v>
      </c>
      <c r="E7">
        <f t="shared" si="0"/>
        <v>1236</v>
      </c>
    </row>
    <row r="8" spans="1:5" x14ac:dyDescent="0.4">
      <c r="A8" s="12" t="s">
        <v>63</v>
      </c>
      <c r="B8" s="59">
        <v>30</v>
      </c>
      <c r="C8">
        <v>12</v>
      </c>
      <c r="D8">
        <v>1</v>
      </c>
      <c r="E8">
        <f t="shared" si="0"/>
        <v>360</v>
      </c>
    </row>
    <row r="9" spans="1:5" x14ac:dyDescent="0.4">
      <c r="A9" s="12"/>
      <c r="E9">
        <f>SUM(E5:E8)</f>
        <v>6180</v>
      </c>
    </row>
    <row r="10" spans="1:5" x14ac:dyDescent="0.4">
      <c r="A10" s="61" t="s">
        <v>64</v>
      </c>
    </row>
    <row r="11" spans="1:5" x14ac:dyDescent="0.4">
      <c r="A11" s="12" t="s">
        <v>60</v>
      </c>
      <c r="B11" s="59">
        <v>500</v>
      </c>
      <c r="C11">
        <v>5</v>
      </c>
      <c r="D11">
        <v>1</v>
      </c>
      <c r="E11">
        <f t="shared" ref="E11:E14" si="1">B11*C11*D11</f>
        <v>2500</v>
      </c>
    </row>
    <row r="12" spans="1:5" x14ac:dyDescent="0.4">
      <c r="A12" s="12" t="s">
        <v>61</v>
      </c>
      <c r="B12" s="59">
        <v>76</v>
      </c>
      <c r="C12">
        <v>5</v>
      </c>
      <c r="D12">
        <v>4</v>
      </c>
      <c r="E12">
        <f t="shared" si="1"/>
        <v>1520</v>
      </c>
    </row>
    <row r="13" spans="1:5" x14ac:dyDescent="0.4">
      <c r="A13" s="12" t="s">
        <v>65</v>
      </c>
      <c r="B13" s="59">
        <v>256</v>
      </c>
      <c r="C13">
        <v>5</v>
      </c>
      <c r="D13">
        <v>4</v>
      </c>
      <c r="E13">
        <f t="shared" si="1"/>
        <v>5120</v>
      </c>
    </row>
    <row r="14" spans="1:5" x14ac:dyDescent="0.4">
      <c r="A14" s="12" t="s">
        <v>66</v>
      </c>
      <c r="B14" s="59">
        <v>25</v>
      </c>
      <c r="C14">
        <v>4</v>
      </c>
      <c r="D14">
        <v>4</v>
      </c>
      <c r="E14">
        <f t="shared" si="1"/>
        <v>400</v>
      </c>
    </row>
    <row r="15" spans="1:5" x14ac:dyDescent="0.4">
      <c r="A15" s="12"/>
      <c r="E15">
        <f>SUM(E11:E14)</f>
        <v>9540</v>
      </c>
    </row>
    <row r="16" spans="1:5" x14ac:dyDescent="0.4">
      <c r="A16" s="62"/>
    </row>
    <row r="17" spans="1:5" x14ac:dyDescent="0.4">
      <c r="A17" s="62" t="s">
        <v>67</v>
      </c>
    </row>
    <row r="18" spans="1:5" x14ac:dyDescent="0.4">
      <c r="A18" s="12" t="s">
        <v>68</v>
      </c>
      <c r="B18">
        <v>20.76</v>
      </c>
      <c r="C18">
        <v>10</v>
      </c>
      <c r="D18">
        <v>52</v>
      </c>
      <c r="E18">
        <f>B18*C18*D18</f>
        <v>10795.2</v>
      </c>
    </row>
    <row r="19" spans="1:5" x14ac:dyDescent="0.4">
      <c r="A19" s="62"/>
    </row>
    <row r="20" spans="1:5" x14ac:dyDescent="0.4">
      <c r="A20" s="12"/>
      <c r="C20" s="14"/>
    </row>
    <row r="21" spans="1:5" x14ac:dyDescent="0.4">
      <c r="A21" s="62"/>
      <c r="C21" s="63"/>
      <c r="D21" s="63"/>
    </row>
    <row r="22" spans="1:5" x14ac:dyDescent="0.4">
      <c r="A22" s="61"/>
      <c r="B22" s="57"/>
      <c r="C22" s="56"/>
      <c r="D22" s="56"/>
    </row>
    <row r="23" spans="1:5" x14ac:dyDescent="0.4">
      <c r="A23" s="64"/>
      <c r="B23" s="65"/>
    </row>
    <row r="24" spans="1:5" x14ac:dyDescent="0.4">
      <c r="A24" s="12"/>
      <c r="B24" s="65"/>
    </row>
    <row r="25" spans="1:5" x14ac:dyDescent="0.4">
      <c r="A25" s="12"/>
      <c r="B25" s="65"/>
    </row>
    <row r="26" spans="1:5" x14ac:dyDescent="0.4">
      <c r="A26" s="12"/>
      <c r="B26" s="65"/>
    </row>
    <row r="27" spans="1:5" x14ac:dyDescent="0.4">
      <c r="A27" s="64"/>
      <c r="B27" s="65"/>
    </row>
    <row r="28" spans="1:5" x14ac:dyDescent="0.4">
      <c r="A28" s="12"/>
      <c r="B28" s="65"/>
    </row>
    <row r="29" spans="1:5" x14ac:dyDescent="0.4">
      <c r="A29" s="12"/>
      <c r="B29" s="65"/>
    </row>
    <row r="30" spans="1:5" x14ac:dyDescent="0.4">
      <c r="A30" s="12"/>
      <c r="B30" s="65"/>
    </row>
    <row r="31" spans="1:5" x14ac:dyDescent="0.4">
      <c r="A31" s="12"/>
      <c r="B31" s="65"/>
    </row>
    <row r="32" spans="1:5" x14ac:dyDescent="0.4">
      <c r="A32" s="64"/>
      <c r="B32" s="65"/>
    </row>
    <row r="33" spans="1:2" x14ac:dyDescent="0.4">
      <c r="A33" s="12"/>
      <c r="B33" s="65"/>
    </row>
    <row r="34" spans="1:2" x14ac:dyDescent="0.4">
      <c r="A34" s="12"/>
      <c r="B34" s="65"/>
    </row>
    <row r="35" spans="1:2" x14ac:dyDescent="0.4">
      <c r="B35" s="65"/>
    </row>
    <row r="36" spans="1:2" x14ac:dyDescent="0.4">
      <c r="A36" s="62"/>
      <c r="B36" s="66"/>
    </row>
    <row r="37" spans="1:2" x14ac:dyDescent="0.4">
      <c r="A37" s="12"/>
      <c r="B3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FFY21</vt:lpstr>
      <vt:lpstr>FFY22</vt:lpstr>
      <vt:lpstr>FFY23</vt:lpstr>
      <vt:lpstr>3-yr totals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Wendy Thornley</cp:lastModifiedBy>
  <dcterms:created xsi:type="dcterms:W3CDTF">2020-11-04T19:04:55Z</dcterms:created>
  <dcterms:modified xsi:type="dcterms:W3CDTF">2020-11-17T16:45:59Z</dcterms:modified>
</cp:coreProperties>
</file>